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1 (для изм в МП)" sheetId="1" r:id="rId1"/>
  </sheets>
  <externalReferences>
    <externalReference r:id="rId4"/>
  </externalReferences>
  <definedNames>
    <definedName name="_xlnm.Print_Area" localSheetId="0">'Лист1 (для изм в МП)'!$A$1:$L$125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<sst xmlns="http://schemas.openxmlformats.org/spreadsheetml/2006/main" count="213" uniqueCount="67">
  <si>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</si>
  <si>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</si>
  <si>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</si>
  <si>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</si>
  <si>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</si>
  <si>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</si>
  <si>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</si>
  <si>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</si>
  <si>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</si>
  <si>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</si>
  <si>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</si>
  <si>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</si>
  <si>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</si>
  <si>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</si>
  <si>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</si>
  <si>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</si>
  <si>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</si>
  <si>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</si>
  <si>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</si>
  <si>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</si>
  <si>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</si>
  <si>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</si>
  <si>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</si>
  <si>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</si>
  <si>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</si>
  <si>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</si>
  <si>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</si>
  <si>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</si>
  <si>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</si>
  <si>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</si>
  <si>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</si>
  <si>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</si>
  <si>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</si>
  <si>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</si>
  <si>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</si>
  <si>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</si>
  <si>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</si>
  <si>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</si>
  <si>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</si>
  <si>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</si>
  <si>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</si>
  <si>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</si>
  <si>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</si>
  <si>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</si>
  <si>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</si>
  <si>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</si>
  <si>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</si>
  <si>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</si>
  <si>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</si>
  <si>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</si>
  <si>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</si>
  <si>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</si>
  <si>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</si>
  <si>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</si>
  <si>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</si>
  <si>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</si>
  <si>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</si>
  <si>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</si>
  <si>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</si>
  <si>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</si>
  <si>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</si>
  <si>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Исполнитель: К.Н. Усынина, тел. 2-45-42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</si>
  <si>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2024 года»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</si>
  <si>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</si>
  <si>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19                          Мероприятия по эфтаназии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</si>
  <si>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 xml:space="preserve">                           Приложение 2 
                           к постановлению Администрации 
                           Артемовского городского округа                                                                                                                                                   
                            от                          №            -ПА                                                                 </t>
  </si>
  <si>
    <t xml:space="preserve">                            Приложение № 2   
                            к  муниципальной программе                                                                        
                          «Развитие дорожного хозяйства,благоустройства                                                        
                           и обеспечение экологической безопасности                                                                
                           Артемовского городского округа до 2024 года»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</si>
</sst>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173" fontId="4" fillId="0" borderId="11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vertical="top" wrapText="1"/>
    </xf>
    <xf numFmtId="173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173" fontId="4" fillId="32" borderId="11" xfId="0" applyNumberFormat="1" applyFont="1" applyFill="1" applyBorder="1" applyAlignment="1">
      <alignment wrapText="1"/>
    </xf>
    <xf numFmtId="173" fontId="4" fillId="0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173" fontId="4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" fontId="8" fillId="0" borderId="11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center" wrapText="1"/>
    </xf>
    <xf numFmtId="173" fontId="8" fillId="32" borderId="11" xfId="0" applyNumberFormat="1" applyFont="1" applyFill="1" applyBorder="1" applyAlignment="1">
      <alignment wrapText="1"/>
    </xf>
    <xf numFmtId="172" fontId="8" fillId="32" borderId="11" xfId="0" applyNumberFormat="1" applyFont="1" applyFill="1" applyBorder="1" applyAlignment="1">
      <alignment horizontal="center" wrapText="1"/>
    </xf>
    <xf numFmtId="173" fontId="8" fillId="32" borderId="11" xfId="0" applyNumberFormat="1" applyFont="1" applyFill="1" applyBorder="1" applyAlignment="1">
      <alignment horizontal="right" wrapText="1"/>
    </xf>
    <xf numFmtId="173" fontId="4" fillId="32" borderId="13" xfId="0" applyNumberFormat="1" applyFont="1" applyFill="1" applyBorder="1" applyAlignment="1">
      <alignment wrapText="1"/>
    </xf>
    <xf numFmtId="173" fontId="4" fillId="32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" fillId="32" borderId="10" xfId="0" applyFont="1" applyFill="1" applyBorder="1" applyAlignment="1">
      <alignment horizontal="right" vertical="top" wrapText="1"/>
    </xf>
    <xf numFmtId="172" fontId="4" fillId="32" borderId="11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center" wrapText="1"/>
    </xf>
    <xf numFmtId="173" fontId="8" fillId="32" borderId="13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BreakPreview" zoomScale="75" zoomScaleNormal="90" zoomScaleSheetLayoutView="75" zoomScalePageLayoutView="0" workbookViewId="0" topLeftCell="A92">
      <selection activeCell="G98" sqref="G98"/>
    </sheetView>
  </sheetViews>
  <sheetFormatPr defaultColWidth="9.140625" defaultRowHeight="15"/>
  <cols>
    <col min="1" max="1" width="7.7109375" style="25" customWidth="1"/>
    <col min="2" max="2" width="34.28125" style="26" customWidth="1"/>
    <col min="3" max="3" width="15.7109375" style="28" customWidth="1"/>
    <col min="4" max="4" width="13.57421875" style="28" customWidth="1"/>
    <col min="5" max="5" width="15.28125" style="4" hidden="1" customWidth="1"/>
    <col min="6" max="6" width="13.28125" style="28" customWidth="1"/>
    <col min="7" max="7" width="13.7109375" style="28" customWidth="1"/>
    <col min="8" max="8" width="13.28125" style="28" customWidth="1"/>
    <col min="9" max="9" width="13.57421875" style="28" customWidth="1"/>
    <col min="10" max="10" width="13.140625" style="28" customWidth="1"/>
    <col min="11" max="11" width="13.57421875" style="28" customWidth="1"/>
    <col min="12" max="12" width="17.00390625" style="4" customWidth="1"/>
    <col min="13" max="13" width="9.140625" style="4" customWidth="1"/>
    <col min="14" max="14" width="13.8515625" style="4" bestFit="1" customWidth="1"/>
    <col min="15" max="15" width="14.00390625" style="4" customWidth="1"/>
    <col min="16" max="16" width="13.8515625" style="4" bestFit="1" customWidth="1"/>
    <col min="17" max="17" width="9.28125" style="4" bestFit="1" customWidth="1"/>
    <col min="18" max="19" width="9.421875" style="4" bestFit="1" customWidth="1"/>
    <col min="20" max="16384" width="9.140625" style="4" customWidth="1"/>
  </cols>
  <sheetData>
    <row r="1" spans="1:12" ht="102.75" customHeight="1" hidden="1">
      <c r="A1" s="1" t="s">
        <v>32</v>
      </c>
      <c r="B1" s="2"/>
      <c r="E1" s="3"/>
      <c r="H1" s="51" t="s">
        <v>34</v>
      </c>
      <c r="I1" s="51"/>
      <c r="J1" s="51"/>
      <c r="K1" s="51"/>
      <c r="L1" s="51"/>
    </row>
    <row r="2" spans="1:12" ht="96" customHeight="1">
      <c r="A2" s="1"/>
      <c r="B2" s="2"/>
      <c r="E2" s="3"/>
      <c r="G2" s="42" t="s">
        <v>65</v>
      </c>
      <c r="H2" s="42"/>
      <c r="I2" s="42"/>
      <c r="J2" s="42"/>
      <c r="K2" s="42"/>
      <c r="L2" s="42"/>
    </row>
    <row r="3" spans="1:12" ht="134.25" customHeight="1">
      <c r="A3" s="1"/>
      <c r="B3" s="2"/>
      <c r="E3" s="3"/>
      <c r="G3" s="56" t="s">
        <v>66</v>
      </c>
      <c r="H3" s="56"/>
      <c r="I3" s="56"/>
      <c r="J3" s="56"/>
      <c r="K3" s="56"/>
      <c r="L3" s="56"/>
    </row>
    <row r="4" spans="1:12" ht="12" customHeight="1">
      <c r="A4" s="5"/>
      <c r="B4" s="5"/>
      <c r="C4" s="38"/>
      <c r="D4" s="38"/>
      <c r="E4" s="5"/>
      <c r="F4" s="38"/>
      <c r="G4" s="29"/>
      <c r="L4" s="3"/>
    </row>
    <row r="5" spans="1:12" ht="79.5" customHeight="1">
      <c r="A5" s="52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47.75" customHeight="1">
      <c r="A6" s="46" t="s">
        <v>35</v>
      </c>
      <c r="B6" s="46" t="s">
        <v>51</v>
      </c>
      <c r="C6" s="57" t="s">
        <v>47</v>
      </c>
      <c r="D6" s="61" t="s">
        <v>52</v>
      </c>
      <c r="E6" s="62"/>
      <c r="F6" s="62"/>
      <c r="G6" s="62"/>
      <c r="H6" s="62"/>
      <c r="I6" s="62"/>
      <c r="J6" s="62"/>
      <c r="K6" s="63"/>
      <c r="L6" s="46" t="s">
        <v>16</v>
      </c>
    </row>
    <row r="7" spans="1:12" ht="27" customHeight="1">
      <c r="A7" s="55"/>
      <c r="B7" s="55"/>
      <c r="C7" s="58"/>
      <c r="D7" s="64"/>
      <c r="E7" s="65"/>
      <c r="F7" s="65"/>
      <c r="G7" s="65"/>
      <c r="H7" s="65"/>
      <c r="I7" s="65"/>
      <c r="J7" s="65"/>
      <c r="K7" s="66"/>
      <c r="L7" s="47"/>
    </row>
    <row r="8" spans="1:12" ht="20.25" customHeight="1">
      <c r="A8" s="47"/>
      <c r="B8" s="47"/>
      <c r="C8" s="59"/>
      <c r="D8" s="40">
        <v>2018</v>
      </c>
      <c r="E8" s="6">
        <v>2016</v>
      </c>
      <c r="F8" s="30">
        <v>2019</v>
      </c>
      <c r="G8" s="30">
        <v>2020</v>
      </c>
      <c r="H8" s="30">
        <v>2021</v>
      </c>
      <c r="I8" s="30">
        <v>2022</v>
      </c>
      <c r="J8" s="30">
        <v>2023</v>
      </c>
      <c r="K8" s="30">
        <v>2024</v>
      </c>
      <c r="L8" s="7"/>
    </row>
    <row r="9" spans="1:16" ht="40.5" customHeight="1">
      <c r="A9" s="8">
        <v>1</v>
      </c>
      <c r="B9" s="9" t="s">
        <v>0</v>
      </c>
      <c r="C9" s="17">
        <f>C10+C11+C12+C13</f>
        <v>1212782.8286999997</v>
      </c>
      <c r="D9" s="17">
        <f aca="true" t="shared" si="0" ref="D9:K9">D10+D11+D12+D13</f>
        <v>215321.78</v>
      </c>
      <c r="E9" s="10">
        <f t="shared" si="0"/>
        <v>0</v>
      </c>
      <c r="F9" s="17">
        <f t="shared" si="0"/>
        <v>216402.15</v>
      </c>
      <c r="G9" s="17">
        <f>G10+G11+G12+G13</f>
        <v>234501.71670000002</v>
      </c>
      <c r="H9" s="17">
        <f t="shared" si="0"/>
        <v>128608.35199999998</v>
      </c>
      <c r="I9" s="17">
        <f t="shared" si="0"/>
        <v>131466.29</v>
      </c>
      <c r="J9" s="17">
        <f t="shared" si="0"/>
        <v>141708.96999999997</v>
      </c>
      <c r="K9" s="17">
        <f t="shared" si="0"/>
        <v>144773.56999999998</v>
      </c>
      <c r="L9" s="8" t="s">
        <v>24</v>
      </c>
      <c r="N9" s="35"/>
      <c r="O9" s="36"/>
      <c r="P9" s="36"/>
    </row>
    <row r="10" spans="1:12" ht="20.25">
      <c r="A10" s="8">
        <f aca="true" t="shared" si="1" ref="A10:A21">A9+1</f>
        <v>2</v>
      </c>
      <c r="B10" s="9" t="s">
        <v>1</v>
      </c>
      <c r="C10" s="17">
        <f>C18</f>
        <v>0</v>
      </c>
      <c r="D10" s="17">
        <f>D18+D15</f>
        <v>0</v>
      </c>
      <c r="E10" s="10">
        <f aca="true" t="shared" si="2" ref="E10:K10">E18</f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8" t="s">
        <v>24</v>
      </c>
    </row>
    <row r="11" spans="1:12" ht="20.25">
      <c r="A11" s="8">
        <f t="shared" si="1"/>
        <v>3</v>
      </c>
      <c r="B11" s="9" t="s">
        <v>2</v>
      </c>
      <c r="C11" s="17">
        <f>C15+C19</f>
        <v>34353.42</v>
      </c>
      <c r="D11" s="17">
        <f aca="true" t="shared" si="3" ref="D11:K12">D15+D19</f>
        <v>26550.32</v>
      </c>
      <c r="E11" s="10">
        <f t="shared" si="3"/>
        <v>0</v>
      </c>
      <c r="F11" s="17">
        <f t="shared" si="3"/>
        <v>1301.7</v>
      </c>
      <c r="G11" s="17">
        <f t="shared" si="3"/>
        <v>1285.4</v>
      </c>
      <c r="H11" s="17">
        <f t="shared" si="3"/>
        <v>1304</v>
      </c>
      <c r="I11" s="17">
        <f t="shared" si="3"/>
        <v>1304</v>
      </c>
      <c r="J11" s="17">
        <f t="shared" si="3"/>
        <v>1304</v>
      </c>
      <c r="K11" s="17">
        <f t="shared" si="3"/>
        <v>1304</v>
      </c>
      <c r="L11" s="8" t="s">
        <v>24</v>
      </c>
    </row>
    <row r="12" spans="1:12" ht="20.25">
      <c r="A12" s="8">
        <f t="shared" si="1"/>
        <v>4</v>
      </c>
      <c r="B12" s="9" t="s">
        <v>3</v>
      </c>
      <c r="C12" s="17">
        <f>C16+C20</f>
        <v>1178429.4086999998</v>
      </c>
      <c r="D12" s="17">
        <f>D16+D20</f>
        <v>188771.46</v>
      </c>
      <c r="E12" s="10">
        <f t="shared" si="3"/>
        <v>0</v>
      </c>
      <c r="F12" s="17">
        <f t="shared" si="3"/>
        <v>215100.44999999998</v>
      </c>
      <c r="G12" s="17">
        <f>G16+G20</f>
        <v>233216.31670000002</v>
      </c>
      <c r="H12" s="17">
        <f t="shared" si="3"/>
        <v>127304.35199999998</v>
      </c>
      <c r="I12" s="17">
        <f t="shared" si="3"/>
        <v>130162.29000000001</v>
      </c>
      <c r="J12" s="17">
        <f t="shared" si="3"/>
        <v>140404.96999999997</v>
      </c>
      <c r="K12" s="17">
        <f t="shared" si="3"/>
        <v>143469.56999999998</v>
      </c>
      <c r="L12" s="8" t="s">
        <v>24</v>
      </c>
    </row>
    <row r="13" spans="1:12" ht="42.75" customHeight="1">
      <c r="A13" s="8">
        <f t="shared" si="1"/>
        <v>5</v>
      </c>
      <c r="B13" s="9" t="s">
        <v>31</v>
      </c>
      <c r="C13" s="17">
        <f aca="true" t="shared" si="4" ref="C13:K13">C21</f>
        <v>0</v>
      </c>
      <c r="D13" s="17">
        <f t="shared" si="4"/>
        <v>0</v>
      </c>
      <c r="E13" s="10">
        <f t="shared" si="4"/>
        <v>0</v>
      </c>
      <c r="F13" s="17">
        <f t="shared" si="4"/>
        <v>0</v>
      </c>
      <c r="G13" s="17">
        <f t="shared" si="4"/>
        <v>0</v>
      </c>
      <c r="H13" s="17">
        <f t="shared" si="4"/>
        <v>0</v>
      </c>
      <c r="I13" s="17">
        <f t="shared" si="4"/>
        <v>0</v>
      </c>
      <c r="J13" s="17">
        <f t="shared" si="4"/>
        <v>0</v>
      </c>
      <c r="K13" s="17">
        <f t="shared" si="4"/>
        <v>0</v>
      </c>
      <c r="L13" s="8" t="s">
        <v>24</v>
      </c>
    </row>
    <row r="14" spans="1:12" ht="19.5" customHeight="1">
      <c r="A14" s="8">
        <f t="shared" si="1"/>
        <v>6</v>
      </c>
      <c r="B14" s="9" t="s">
        <v>4</v>
      </c>
      <c r="C14" s="17">
        <f>D14+E14+F14+G14+J14+K14+H14+I14</f>
        <v>27596.88</v>
      </c>
      <c r="D14" s="17">
        <f aca="true" t="shared" si="5" ref="D14:K14">D15+D16</f>
        <v>5053.28</v>
      </c>
      <c r="E14" s="10">
        <f t="shared" si="5"/>
        <v>0</v>
      </c>
      <c r="F14" s="17">
        <f t="shared" si="5"/>
        <v>10702.9</v>
      </c>
      <c r="G14" s="17">
        <f>G15+G16</f>
        <v>11840.7</v>
      </c>
      <c r="H14" s="17">
        <f t="shared" si="5"/>
        <v>0</v>
      </c>
      <c r="I14" s="17">
        <f t="shared" si="5"/>
        <v>0</v>
      </c>
      <c r="J14" s="17">
        <f t="shared" si="5"/>
        <v>0</v>
      </c>
      <c r="K14" s="17">
        <f t="shared" si="5"/>
        <v>0</v>
      </c>
      <c r="L14" s="8" t="s">
        <v>24</v>
      </c>
    </row>
    <row r="15" spans="1:12" ht="20.25">
      <c r="A15" s="8">
        <f t="shared" si="1"/>
        <v>7</v>
      </c>
      <c r="B15" s="9" t="s">
        <v>2</v>
      </c>
      <c r="C15" s="17">
        <f>D15+E15+F15+G15+H15+I15</f>
        <v>0</v>
      </c>
      <c r="D15" s="17">
        <f aca="true" t="shared" si="6" ref="D15:K16">D31+D56</f>
        <v>0</v>
      </c>
      <c r="E15" s="10">
        <f t="shared" si="6"/>
        <v>0</v>
      </c>
      <c r="F15" s="17">
        <f t="shared" si="6"/>
        <v>0</v>
      </c>
      <c r="G15" s="17">
        <f t="shared" si="6"/>
        <v>0</v>
      </c>
      <c r="H15" s="17">
        <f t="shared" si="6"/>
        <v>0</v>
      </c>
      <c r="I15" s="17">
        <f t="shared" si="6"/>
        <v>0</v>
      </c>
      <c r="J15" s="17">
        <f t="shared" si="6"/>
        <v>0</v>
      </c>
      <c r="K15" s="17">
        <f t="shared" si="6"/>
        <v>0</v>
      </c>
      <c r="L15" s="8" t="s">
        <v>24</v>
      </c>
    </row>
    <row r="16" spans="1:12" ht="20.25">
      <c r="A16" s="8">
        <f t="shared" si="1"/>
        <v>8</v>
      </c>
      <c r="B16" s="9" t="s">
        <v>3</v>
      </c>
      <c r="C16" s="17">
        <f>D16+E16+F16+G16+H16+I16+J16+K16</f>
        <v>27596.88</v>
      </c>
      <c r="D16" s="17">
        <f t="shared" si="6"/>
        <v>5053.28</v>
      </c>
      <c r="E16" s="10">
        <f t="shared" si="6"/>
        <v>0</v>
      </c>
      <c r="F16" s="17">
        <f t="shared" si="6"/>
        <v>10702.9</v>
      </c>
      <c r="G16" s="17">
        <f>G32+G57</f>
        <v>11840.7</v>
      </c>
      <c r="H16" s="17">
        <f t="shared" si="6"/>
        <v>0</v>
      </c>
      <c r="I16" s="17">
        <f t="shared" si="6"/>
        <v>0</v>
      </c>
      <c r="J16" s="17">
        <f t="shared" si="6"/>
        <v>0</v>
      </c>
      <c r="K16" s="17">
        <f t="shared" si="6"/>
        <v>0</v>
      </c>
      <c r="L16" s="8" t="s">
        <v>24</v>
      </c>
    </row>
    <row r="17" spans="1:12" ht="20.25" customHeight="1">
      <c r="A17" s="8">
        <f t="shared" si="1"/>
        <v>9</v>
      </c>
      <c r="B17" s="9" t="s">
        <v>5</v>
      </c>
      <c r="C17" s="17">
        <f>SUM(D17:K17)</f>
        <v>1185185.9487</v>
      </c>
      <c r="D17" s="17">
        <f aca="true" t="shared" si="7" ref="D17:K17">D18+D19+D20+D21</f>
        <v>210268.5</v>
      </c>
      <c r="E17" s="37">
        <f t="shared" si="7"/>
        <v>0</v>
      </c>
      <c r="F17" s="17">
        <f t="shared" si="7"/>
        <v>205699.25</v>
      </c>
      <c r="G17" s="17">
        <f>G18+G19+G20+G21</f>
        <v>222661.0167</v>
      </c>
      <c r="H17" s="17">
        <f t="shared" si="7"/>
        <v>128608.35199999998</v>
      </c>
      <c r="I17" s="17">
        <f t="shared" si="7"/>
        <v>131466.29</v>
      </c>
      <c r="J17" s="17">
        <f t="shared" si="7"/>
        <v>141708.96999999997</v>
      </c>
      <c r="K17" s="17">
        <f t="shared" si="7"/>
        <v>144773.56999999998</v>
      </c>
      <c r="L17" s="8" t="s">
        <v>24</v>
      </c>
    </row>
    <row r="18" spans="1:12" ht="20.25">
      <c r="A18" s="8">
        <f t="shared" si="1"/>
        <v>10</v>
      </c>
      <c r="B18" s="9" t="s">
        <v>1</v>
      </c>
      <c r="C18" s="17">
        <f>SUM(D18:K18)</f>
        <v>0</v>
      </c>
      <c r="D18" s="17">
        <f aca="true" t="shared" si="8" ref="D18:K18">D36</f>
        <v>0</v>
      </c>
      <c r="E18" s="10">
        <f t="shared" si="8"/>
        <v>0</v>
      </c>
      <c r="F18" s="17">
        <f t="shared" si="8"/>
        <v>0</v>
      </c>
      <c r="G18" s="17">
        <f t="shared" si="8"/>
        <v>0</v>
      </c>
      <c r="H18" s="17">
        <f t="shared" si="8"/>
        <v>0</v>
      </c>
      <c r="I18" s="17">
        <f t="shared" si="8"/>
        <v>0</v>
      </c>
      <c r="J18" s="17">
        <f t="shared" si="8"/>
        <v>0</v>
      </c>
      <c r="K18" s="17">
        <f t="shared" si="8"/>
        <v>0</v>
      </c>
      <c r="L18" s="8" t="s">
        <v>24</v>
      </c>
    </row>
    <row r="19" spans="1:12" ht="20.25">
      <c r="A19" s="8">
        <f t="shared" si="1"/>
        <v>11</v>
      </c>
      <c r="B19" s="9" t="s">
        <v>2</v>
      </c>
      <c r="C19" s="17">
        <f>SUM(D19:K19)</f>
        <v>34353.42</v>
      </c>
      <c r="D19" s="17">
        <f aca="true" t="shared" si="9" ref="D19:K19">D37+D60</f>
        <v>26550.32</v>
      </c>
      <c r="E19" s="10">
        <f t="shared" si="9"/>
        <v>0</v>
      </c>
      <c r="F19" s="17">
        <f t="shared" si="9"/>
        <v>1301.7</v>
      </c>
      <c r="G19" s="17">
        <f>G37+G60</f>
        <v>1285.4</v>
      </c>
      <c r="H19" s="17">
        <f t="shared" si="9"/>
        <v>1304</v>
      </c>
      <c r="I19" s="17">
        <f t="shared" si="9"/>
        <v>1304</v>
      </c>
      <c r="J19" s="17">
        <f t="shared" si="9"/>
        <v>1304</v>
      </c>
      <c r="K19" s="17">
        <f t="shared" si="9"/>
        <v>1304</v>
      </c>
      <c r="L19" s="8" t="s">
        <v>24</v>
      </c>
    </row>
    <row r="20" spans="1:12" ht="20.25">
      <c r="A20" s="8">
        <f t="shared" si="1"/>
        <v>12</v>
      </c>
      <c r="B20" s="9" t="s">
        <v>3</v>
      </c>
      <c r="C20" s="17">
        <f>SUM(D20:K20)</f>
        <v>1150832.5287</v>
      </c>
      <c r="D20" s="17">
        <f>D38+D61+D121</f>
        <v>183718.18</v>
      </c>
      <c r="E20" s="10">
        <f aca="true" t="shared" si="10" ref="E20:K20">E38+E61+E121</f>
        <v>0</v>
      </c>
      <c r="F20" s="17">
        <f t="shared" si="10"/>
        <v>204397.55</v>
      </c>
      <c r="G20" s="17">
        <f>G38+G61+G121</f>
        <v>221375.6167</v>
      </c>
      <c r="H20" s="17">
        <f t="shared" si="10"/>
        <v>127304.35199999998</v>
      </c>
      <c r="I20" s="17">
        <f t="shared" si="10"/>
        <v>130162.29000000001</v>
      </c>
      <c r="J20" s="17">
        <f t="shared" si="10"/>
        <v>140404.96999999997</v>
      </c>
      <c r="K20" s="17">
        <f t="shared" si="10"/>
        <v>143469.56999999998</v>
      </c>
      <c r="L20" s="8" t="s">
        <v>24</v>
      </c>
    </row>
    <row r="21" spans="1:12" ht="40.5">
      <c r="A21" s="8">
        <f t="shared" si="1"/>
        <v>13</v>
      </c>
      <c r="B21" s="9" t="s">
        <v>31</v>
      </c>
      <c r="C21" s="17">
        <f>D21+E21+F21+G21+H21+I21</f>
        <v>0</v>
      </c>
      <c r="D21" s="17">
        <v>0</v>
      </c>
      <c r="E21" s="10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8" t="s">
        <v>24</v>
      </c>
    </row>
    <row r="22" spans="1:12" ht="40.5" customHeight="1">
      <c r="A22" s="8">
        <v>14</v>
      </c>
      <c r="B22" s="60" t="s">
        <v>39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40.5">
      <c r="A23" s="8">
        <f aca="true" t="shared" si="11" ref="A23:A49">A22+1</f>
        <v>15</v>
      </c>
      <c r="B23" s="9" t="s">
        <v>10</v>
      </c>
      <c r="C23" s="17">
        <f>C25+C26+C24</f>
        <v>191427.8969</v>
      </c>
      <c r="D23" s="17">
        <f>D25+D26+D24</f>
        <v>15488.34</v>
      </c>
      <c r="E23" s="10">
        <f aca="true" t="shared" si="12" ref="E23:K23">E25+E26+E24</f>
        <v>0</v>
      </c>
      <c r="F23" s="31">
        <f t="shared" si="12"/>
        <v>20281.81</v>
      </c>
      <c r="G23" s="31">
        <f t="shared" si="12"/>
        <v>26468.2019</v>
      </c>
      <c r="H23" s="17">
        <f t="shared" si="12"/>
        <v>31211.274999999998</v>
      </c>
      <c r="I23" s="17">
        <f t="shared" si="12"/>
        <v>31920.829999999998</v>
      </c>
      <c r="J23" s="17">
        <f t="shared" si="12"/>
        <v>32658.769999999997</v>
      </c>
      <c r="K23" s="17">
        <f t="shared" si="12"/>
        <v>33398.67</v>
      </c>
      <c r="L23" s="8" t="s">
        <v>24</v>
      </c>
    </row>
    <row r="24" spans="1:12" ht="20.25">
      <c r="A24" s="8">
        <f t="shared" si="11"/>
        <v>16</v>
      </c>
      <c r="B24" s="9" t="s">
        <v>13</v>
      </c>
      <c r="C24" s="17">
        <f aca="true" t="shared" si="13" ref="C24:K24">C36+C30</f>
        <v>0</v>
      </c>
      <c r="D24" s="17">
        <f t="shared" si="13"/>
        <v>0</v>
      </c>
      <c r="E24" s="10">
        <f t="shared" si="13"/>
        <v>0</v>
      </c>
      <c r="F24" s="31">
        <f t="shared" si="13"/>
        <v>0</v>
      </c>
      <c r="G24" s="31">
        <f t="shared" si="13"/>
        <v>0</v>
      </c>
      <c r="H24" s="17">
        <f t="shared" si="13"/>
        <v>0</v>
      </c>
      <c r="I24" s="17">
        <f t="shared" si="13"/>
        <v>0</v>
      </c>
      <c r="J24" s="17">
        <f t="shared" si="13"/>
        <v>0</v>
      </c>
      <c r="K24" s="17">
        <f t="shared" si="13"/>
        <v>0</v>
      </c>
      <c r="L24" s="8"/>
    </row>
    <row r="25" spans="1:12" ht="20.25">
      <c r="A25" s="8">
        <f t="shared" si="11"/>
        <v>17</v>
      </c>
      <c r="B25" s="9" t="s">
        <v>2</v>
      </c>
      <c r="C25" s="17">
        <f aca="true" t="shared" si="14" ref="C25:K26">C31+C37</f>
        <v>0</v>
      </c>
      <c r="D25" s="17">
        <f t="shared" si="14"/>
        <v>0</v>
      </c>
      <c r="E25" s="10">
        <f t="shared" si="14"/>
        <v>0</v>
      </c>
      <c r="F25" s="31">
        <f t="shared" si="14"/>
        <v>0</v>
      </c>
      <c r="G25" s="31">
        <f t="shared" si="14"/>
        <v>0</v>
      </c>
      <c r="H25" s="17">
        <f t="shared" si="14"/>
        <v>0</v>
      </c>
      <c r="I25" s="17">
        <f t="shared" si="14"/>
        <v>0</v>
      </c>
      <c r="J25" s="17">
        <f t="shared" si="14"/>
        <v>0</v>
      </c>
      <c r="K25" s="17">
        <f t="shared" si="14"/>
        <v>0</v>
      </c>
      <c r="L25" s="8" t="s">
        <v>24</v>
      </c>
    </row>
    <row r="26" spans="1:12" ht="20.25">
      <c r="A26" s="8">
        <f t="shared" si="11"/>
        <v>18</v>
      </c>
      <c r="B26" s="9" t="s">
        <v>3</v>
      </c>
      <c r="C26" s="17">
        <f>C32+C38</f>
        <v>191427.8969</v>
      </c>
      <c r="D26" s="17">
        <f>D32+D38</f>
        <v>15488.34</v>
      </c>
      <c r="E26" s="10">
        <f t="shared" si="14"/>
        <v>0</v>
      </c>
      <c r="F26" s="31">
        <f t="shared" si="14"/>
        <v>20281.81</v>
      </c>
      <c r="G26" s="31">
        <f t="shared" si="14"/>
        <v>26468.2019</v>
      </c>
      <c r="H26" s="17">
        <f t="shared" si="14"/>
        <v>31211.274999999998</v>
      </c>
      <c r="I26" s="17">
        <f t="shared" si="14"/>
        <v>31920.829999999998</v>
      </c>
      <c r="J26" s="17">
        <f t="shared" si="14"/>
        <v>32658.769999999997</v>
      </c>
      <c r="K26" s="17">
        <f t="shared" si="14"/>
        <v>33398.67</v>
      </c>
      <c r="L26" s="8" t="s">
        <v>24</v>
      </c>
    </row>
    <row r="27" spans="1:12" ht="20.25">
      <c r="A27" s="8">
        <f t="shared" si="11"/>
        <v>19</v>
      </c>
      <c r="B27" s="43" t="s">
        <v>12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40.5" customHeight="1">
      <c r="A28" s="8">
        <f t="shared" si="11"/>
        <v>20</v>
      </c>
      <c r="B28" s="9" t="s">
        <v>15</v>
      </c>
      <c r="C28" s="39">
        <f aca="true" t="shared" si="15" ref="C28:K28">C31+C32</f>
        <v>0</v>
      </c>
      <c r="D28" s="39">
        <f t="shared" si="15"/>
        <v>0</v>
      </c>
      <c r="E28" s="11">
        <f t="shared" si="15"/>
        <v>0</v>
      </c>
      <c r="F28" s="32">
        <f t="shared" si="15"/>
        <v>0</v>
      </c>
      <c r="G28" s="32">
        <f t="shared" si="15"/>
        <v>0</v>
      </c>
      <c r="H28" s="32">
        <f t="shared" si="15"/>
        <v>0</v>
      </c>
      <c r="I28" s="39">
        <f t="shared" si="15"/>
        <v>0</v>
      </c>
      <c r="J28" s="39">
        <f t="shared" si="15"/>
        <v>0</v>
      </c>
      <c r="K28" s="39">
        <f t="shared" si="15"/>
        <v>0</v>
      </c>
      <c r="L28" s="8" t="s">
        <v>24</v>
      </c>
    </row>
    <row r="29" spans="1:12" ht="20.25">
      <c r="A29" s="8">
        <f t="shared" si="11"/>
        <v>21</v>
      </c>
      <c r="B29" s="9" t="s">
        <v>6</v>
      </c>
      <c r="C29" s="39"/>
      <c r="D29" s="39"/>
      <c r="E29" s="11"/>
      <c r="F29" s="32"/>
      <c r="G29" s="32"/>
      <c r="H29" s="32"/>
      <c r="I29" s="39"/>
      <c r="J29" s="39"/>
      <c r="K29" s="39"/>
      <c r="L29" s="8" t="s">
        <v>24</v>
      </c>
    </row>
    <row r="30" spans="1:12" ht="20.25">
      <c r="A30" s="8">
        <f t="shared" si="11"/>
        <v>22</v>
      </c>
      <c r="B30" s="9" t="s">
        <v>13</v>
      </c>
      <c r="C30" s="39">
        <f>D30+E30+F30+G30+H30+I30</f>
        <v>0</v>
      </c>
      <c r="D30" s="39">
        <v>0</v>
      </c>
      <c r="E30" s="11">
        <v>0</v>
      </c>
      <c r="F30" s="32">
        <v>0</v>
      </c>
      <c r="G30" s="32">
        <v>0</v>
      </c>
      <c r="H30" s="32">
        <v>0</v>
      </c>
      <c r="I30" s="39">
        <v>0</v>
      </c>
      <c r="J30" s="39">
        <v>0</v>
      </c>
      <c r="K30" s="39">
        <v>0</v>
      </c>
      <c r="L30" s="8"/>
    </row>
    <row r="31" spans="1:12" ht="20.25">
      <c r="A31" s="8">
        <f t="shared" si="11"/>
        <v>23</v>
      </c>
      <c r="B31" s="9" t="s">
        <v>2</v>
      </c>
      <c r="C31" s="39">
        <f>D31+E31+F31+G31+H31+I31</f>
        <v>0</v>
      </c>
      <c r="D31" s="39">
        <v>0</v>
      </c>
      <c r="E31" s="11">
        <v>0</v>
      </c>
      <c r="F31" s="32">
        <v>0</v>
      </c>
      <c r="G31" s="32">
        <v>0</v>
      </c>
      <c r="H31" s="32">
        <v>0</v>
      </c>
      <c r="I31" s="39">
        <v>0</v>
      </c>
      <c r="J31" s="39">
        <v>0</v>
      </c>
      <c r="K31" s="39">
        <v>0</v>
      </c>
      <c r="L31" s="8" t="s">
        <v>24</v>
      </c>
    </row>
    <row r="32" spans="1:12" ht="20.25">
      <c r="A32" s="8">
        <f t="shared" si="11"/>
        <v>24</v>
      </c>
      <c r="B32" s="9" t="s">
        <v>3</v>
      </c>
      <c r="C32" s="39">
        <f>D32+E32+F32+G32+H32+I32</f>
        <v>0</v>
      </c>
      <c r="D32" s="39">
        <v>0</v>
      </c>
      <c r="E32" s="11">
        <v>0</v>
      </c>
      <c r="F32" s="32">
        <v>0</v>
      </c>
      <c r="G32" s="32">
        <v>0</v>
      </c>
      <c r="H32" s="32">
        <v>0</v>
      </c>
      <c r="I32" s="39">
        <v>0</v>
      </c>
      <c r="J32" s="39">
        <v>0</v>
      </c>
      <c r="K32" s="39">
        <v>0</v>
      </c>
      <c r="L32" s="8" t="s">
        <v>24</v>
      </c>
    </row>
    <row r="33" spans="1:12" ht="20.25">
      <c r="A33" s="8">
        <f t="shared" si="11"/>
        <v>25</v>
      </c>
      <c r="B33" s="43" t="s">
        <v>49</v>
      </c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2" ht="40.5">
      <c r="A34" s="8">
        <f t="shared" si="11"/>
        <v>26</v>
      </c>
      <c r="B34" s="9" t="s">
        <v>8</v>
      </c>
      <c r="C34" s="17">
        <f>C37+C38+C36</f>
        <v>191427.8969</v>
      </c>
      <c r="D34" s="17">
        <f>D37+D38+D36-0.01</f>
        <v>15488.33</v>
      </c>
      <c r="E34" s="10">
        <f aca="true" t="shared" si="16" ref="E34:K34">E37+E38+E36</f>
        <v>0</v>
      </c>
      <c r="F34" s="17">
        <f t="shared" si="16"/>
        <v>20281.81</v>
      </c>
      <c r="G34" s="17">
        <f t="shared" si="16"/>
        <v>26468.2019</v>
      </c>
      <c r="H34" s="17">
        <f t="shared" si="16"/>
        <v>31211.274999999998</v>
      </c>
      <c r="I34" s="17">
        <f t="shared" si="16"/>
        <v>31920.829999999998</v>
      </c>
      <c r="J34" s="17">
        <f t="shared" si="16"/>
        <v>32658.769999999997</v>
      </c>
      <c r="K34" s="17">
        <f t="shared" si="16"/>
        <v>33398.67</v>
      </c>
      <c r="L34" s="8" t="s">
        <v>24</v>
      </c>
    </row>
    <row r="35" spans="1:12" ht="20.25">
      <c r="A35" s="8">
        <f t="shared" si="11"/>
        <v>27</v>
      </c>
      <c r="B35" s="9" t="s">
        <v>6</v>
      </c>
      <c r="C35" s="17"/>
      <c r="D35" s="17"/>
      <c r="E35" s="10"/>
      <c r="F35" s="17"/>
      <c r="G35" s="17"/>
      <c r="H35" s="17"/>
      <c r="I35" s="17"/>
      <c r="J35" s="17"/>
      <c r="K35" s="17"/>
      <c r="L35" s="8" t="s">
        <v>24</v>
      </c>
    </row>
    <row r="36" spans="1:12" ht="20.25">
      <c r="A36" s="8">
        <f t="shared" si="11"/>
        <v>28</v>
      </c>
      <c r="B36" s="9" t="s">
        <v>13</v>
      </c>
      <c r="C36" s="17">
        <f aca="true" t="shared" si="17" ref="C36:I36">C47</f>
        <v>0</v>
      </c>
      <c r="D36" s="17">
        <f t="shared" si="17"/>
        <v>0</v>
      </c>
      <c r="E36" s="10">
        <f t="shared" si="17"/>
        <v>0</v>
      </c>
      <c r="F36" s="17">
        <f t="shared" si="17"/>
        <v>0</v>
      </c>
      <c r="G36" s="17">
        <f t="shared" si="17"/>
        <v>0</v>
      </c>
      <c r="H36" s="17">
        <f t="shared" si="17"/>
        <v>0</v>
      </c>
      <c r="I36" s="17">
        <f t="shared" si="17"/>
        <v>0</v>
      </c>
      <c r="J36" s="17">
        <f>J47</f>
        <v>0</v>
      </c>
      <c r="K36" s="17">
        <f>K47</f>
        <v>0</v>
      </c>
      <c r="L36" s="8"/>
    </row>
    <row r="37" spans="1:12" ht="20.25">
      <c r="A37" s="8">
        <f t="shared" si="11"/>
        <v>29</v>
      </c>
      <c r="B37" s="9" t="s">
        <v>2</v>
      </c>
      <c r="C37" s="17">
        <f>C40+C48</f>
        <v>0</v>
      </c>
      <c r="D37" s="17">
        <f aca="true" t="shared" si="18" ref="D37:I37">D40</f>
        <v>0</v>
      </c>
      <c r="E37" s="10">
        <f t="shared" si="18"/>
        <v>0</v>
      </c>
      <c r="F37" s="17">
        <f t="shared" si="18"/>
        <v>0</v>
      </c>
      <c r="G37" s="17">
        <f t="shared" si="18"/>
        <v>0</v>
      </c>
      <c r="H37" s="17">
        <f t="shared" si="18"/>
        <v>0</v>
      </c>
      <c r="I37" s="17">
        <f t="shared" si="18"/>
        <v>0</v>
      </c>
      <c r="J37" s="17">
        <f>J40</f>
        <v>0</v>
      </c>
      <c r="K37" s="17">
        <f>K40</f>
        <v>0</v>
      </c>
      <c r="L37" s="8" t="s">
        <v>24</v>
      </c>
    </row>
    <row r="38" spans="1:12" ht="20.25">
      <c r="A38" s="8">
        <f t="shared" si="11"/>
        <v>30</v>
      </c>
      <c r="B38" s="9" t="s">
        <v>3</v>
      </c>
      <c r="C38" s="17">
        <f>D38+E38+F38+G38+H38+I38+J38+K38</f>
        <v>191427.8969</v>
      </c>
      <c r="D38" s="17">
        <f>D41+D45+D43+D49-0.01</f>
        <v>15488.34</v>
      </c>
      <c r="E38" s="10">
        <f aca="true" t="shared" si="19" ref="E38:K38">E41+E45+E43+E49</f>
        <v>0</v>
      </c>
      <c r="F38" s="17">
        <f t="shared" si="19"/>
        <v>20281.81</v>
      </c>
      <c r="G38" s="17">
        <f t="shared" si="19"/>
        <v>26468.2019</v>
      </c>
      <c r="H38" s="17">
        <f t="shared" si="19"/>
        <v>31211.274999999998</v>
      </c>
      <c r="I38" s="17">
        <f t="shared" si="19"/>
        <v>31920.829999999998</v>
      </c>
      <c r="J38" s="17">
        <f t="shared" si="19"/>
        <v>32658.769999999997</v>
      </c>
      <c r="K38" s="17">
        <f t="shared" si="19"/>
        <v>33398.67</v>
      </c>
      <c r="L38" s="8" t="s">
        <v>24</v>
      </c>
    </row>
    <row r="39" spans="1:12" ht="80.25" customHeight="1">
      <c r="A39" s="8">
        <f t="shared" si="11"/>
        <v>31</v>
      </c>
      <c r="B39" s="9" t="s">
        <v>27</v>
      </c>
      <c r="C39" s="17">
        <f>C40+C41</f>
        <v>27851.602700000003</v>
      </c>
      <c r="D39" s="17">
        <f aca="true" t="shared" si="20" ref="D39:K39">D40+D41</f>
        <v>1050.64</v>
      </c>
      <c r="E39" s="10">
        <f t="shared" si="20"/>
        <v>0</v>
      </c>
      <c r="F39" s="17">
        <f t="shared" si="20"/>
        <v>4228.67</v>
      </c>
      <c r="G39" s="17">
        <f t="shared" si="20"/>
        <v>4211.7897</v>
      </c>
      <c r="H39" s="17">
        <f t="shared" si="20"/>
        <v>4474.903</v>
      </c>
      <c r="I39" s="17">
        <f t="shared" si="20"/>
        <v>4537.2</v>
      </c>
      <c r="J39" s="17">
        <f t="shared" si="20"/>
        <v>4627.9</v>
      </c>
      <c r="K39" s="17">
        <f t="shared" si="20"/>
        <v>4720.5</v>
      </c>
      <c r="L39" s="8" t="s">
        <v>42</v>
      </c>
    </row>
    <row r="40" spans="1:12" ht="20.25">
      <c r="A40" s="8">
        <f t="shared" si="11"/>
        <v>32</v>
      </c>
      <c r="B40" s="9" t="s">
        <v>7</v>
      </c>
      <c r="C40" s="17">
        <f>D40+E40+F40+G40+H40+I40</f>
        <v>0</v>
      </c>
      <c r="D40" s="17">
        <v>0</v>
      </c>
      <c r="E40" s="10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8" t="s">
        <v>24</v>
      </c>
    </row>
    <row r="41" spans="1:12" ht="20.25">
      <c r="A41" s="8">
        <f t="shared" si="11"/>
        <v>33</v>
      </c>
      <c r="B41" s="9" t="s">
        <v>3</v>
      </c>
      <c r="C41" s="17">
        <f>D41+E41+F41+G41+H41+I41+J41+K41</f>
        <v>27851.602700000003</v>
      </c>
      <c r="D41" s="17">
        <v>1050.64</v>
      </c>
      <c r="E41" s="10">
        <v>0</v>
      </c>
      <c r="F41" s="17">
        <v>4228.67</v>
      </c>
      <c r="G41" s="17">
        <v>4211.7897</v>
      </c>
      <c r="H41" s="17">
        <v>4474.903</v>
      </c>
      <c r="I41" s="17">
        <v>4537.2</v>
      </c>
      <c r="J41" s="17">
        <v>4627.9</v>
      </c>
      <c r="K41" s="17">
        <v>4720.5</v>
      </c>
      <c r="L41" s="8" t="s">
        <v>24</v>
      </c>
    </row>
    <row r="42" spans="1:12" ht="122.25" customHeight="1">
      <c r="A42" s="8">
        <f t="shared" si="11"/>
        <v>34</v>
      </c>
      <c r="B42" s="9" t="s">
        <v>26</v>
      </c>
      <c r="C42" s="17">
        <f aca="true" t="shared" si="21" ref="C42:K42">C43</f>
        <v>8874.106</v>
      </c>
      <c r="D42" s="17">
        <f t="shared" si="21"/>
        <v>1067.02</v>
      </c>
      <c r="E42" s="10">
        <f t="shared" si="21"/>
        <v>0</v>
      </c>
      <c r="F42" s="17">
        <f t="shared" si="21"/>
        <v>1252</v>
      </c>
      <c r="G42" s="17">
        <f t="shared" si="21"/>
        <v>1654.411</v>
      </c>
      <c r="H42" s="17">
        <f t="shared" si="21"/>
        <v>1174.165</v>
      </c>
      <c r="I42" s="17">
        <f t="shared" si="21"/>
        <v>1208.17</v>
      </c>
      <c r="J42" s="17">
        <f t="shared" si="21"/>
        <v>1242.17</v>
      </c>
      <c r="K42" s="17">
        <f t="shared" si="21"/>
        <v>1276.17</v>
      </c>
      <c r="L42" s="8">
        <v>10</v>
      </c>
    </row>
    <row r="43" spans="1:12" ht="20.25">
      <c r="A43" s="8">
        <f t="shared" si="11"/>
        <v>35</v>
      </c>
      <c r="B43" s="9" t="s">
        <v>14</v>
      </c>
      <c r="C43" s="17">
        <f>D43+E43+F43+G43+H43+I43+J43+K43</f>
        <v>8874.106</v>
      </c>
      <c r="D43" s="17">
        <v>1067.02</v>
      </c>
      <c r="E43" s="10">
        <v>0</v>
      </c>
      <c r="F43" s="17">
        <v>1252</v>
      </c>
      <c r="G43" s="17">
        <v>1654.411</v>
      </c>
      <c r="H43" s="17">
        <v>1174.165</v>
      </c>
      <c r="I43" s="17">
        <v>1208.17</v>
      </c>
      <c r="J43" s="17">
        <f>I43+34</f>
        <v>1242.17</v>
      </c>
      <c r="K43" s="17">
        <f>J43+34</f>
        <v>1276.17</v>
      </c>
      <c r="L43" s="8" t="s">
        <v>24</v>
      </c>
    </row>
    <row r="44" spans="1:12" ht="84" customHeight="1">
      <c r="A44" s="8">
        <f t="shared" si="11"/>
        <v>36</v>
      </c>
      <c r="B44" s="9" t="s">
        <v>22</v>
      </c>
      <c r="C44" s="17">
        <f aca="true" t="shared" si="22" ref="C44:K44">C45</f>
        <v>5059.327</v>
      </c>
      <c r="D44" s="17">
        <f t="shared" si="22"/>
        <v>353</v>
      </c>
      <c r="E44" s="10">
        <f t="shared" si="22"/>
        <v>0</v>
      </c>
      <c r="F44" s="17">
        <f t="shared" si="22"/>
        <v>591.14</v>
      </c>
      <c r="G44" s="17">
        <f t="shared" si="22"/>
        <v>492.007</v>
      </c>
      <c r="H44" s="17">
        <f t="shared" si="22"/>
        <v>905.84</v>
      </c>
      <c r="I44" s="17">
        <f t="shared" si="22"/>
        <v>905.84</v>
      </c>
      <c r="J44" s="17">
        <f t="shared" si="22"/>
        <v>905.8</v>
      </c>
      <c r="K44" s="17">
        <f t="shared" si="22"/>
        <v>905.8</v>
      </c>
      <c r="L44" s="8">
        <v>12</v>
      </c>
    </row>
    <row r="45" spans="1:12" ht="20.25">
      <c r="A45" s="8">
        <f t="shared" si="11"/>
        <v>37</v>
      </c>
      <c r="B45" s="9" t="s">
        <v>14</v>
      </c>
      <c r="C45" s="17">
        <f>D45+E45+F45+G45+H45+I45-0.1+J45+K45</f>
        <v>5059.327</v>
      </c>
      <c r="D45" s="17">
        <v>353</v>
      </c>
      <c r="E45" s="10">
        <v>0</v>
      </c>
      <c r="F45" s="17">
        <v>591.14</v>
      </c>
      <c r="G45" s="17">
        <v>492.007</v>
      </c>
      <c r="H45" s="17">
        <v>905.84</v>
      </c>
      <c r="I45" s="17">
        <v>905.84</v>
      </c>
      <c r="J45" s="17">
        <v>905.8</v>
      </c>
      <c r="K45" s="17">
        <v>905.8</v>
      </c>
      <c r="L45" s="8" t="s">
        <v>24</v>
      </c>
    </row>
    <row r="46" spans="1:12" ht="82.5" customHeight="1">
      <c r="A46" s="8">
        <f t="shared" si="11"/>
        <v>38</v>
      </c>
      <c r="B46" s="9" t="s">
        <v>41</v>
      </c>
      <c r="C46" s="17">
        <f>C48+C49+C47</f>
        <v>149642.7712</v>
      </c>
      <c r="D46" s="17">
        <f>D48+D49+D47</f>
        <v>13017.69</v>
      </c>
      <c r="E46" s="10">
        <f aca="true" t="shared" si="23" ref="E46:K46">E48+E49</f>
        <v>0</v>
      </c>
      <c r="F46" s="17">
        <f t="shared" si="23"/>
        <v>14210</v>
      </c>
      <c r="G46" s="17">
        <f t="shared" si="23"/>
        <v>20109.9942</v>
      </c>
      <c r="H46" s="17">
        <f t="shared" si="23"/>
        <v>24656.367</v>
      </c>
      <c r="I46" s="17">
        <f t="shared" si="23"/>
        <v>25269.62</v>
      </c>
      <c r="J46" s="17">
        <f t="shared" si="23"/>
        <v>25882.899999999998</v>
      </c>
      <c r="K46" s="17">
        <f t="shared" si="23"/>
        <v>26496.2</v>
      </c>
      <c r="L46" s="8">
        <v>8</v>
      </c>
    </row>
    <row r="47" spans="1:12" ht="20.25">
      <c r="A47" s="8">
        <f t="shared" si="11"/>
        <v>39</v>
      </c>
      <c r="B47" s="9" t="s">
        <v>13</v>
      </c>
      <c r="C47" s="17">
        <f>D47+E47+F47+G47+H47+I47+J47+K47</f>
        <v>0</v>
      </c>
      <c r="D47" s="17">
        <v>0</v>
      </c>
      <c r="E47" s="10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8" t="s">
        <v>24</v>
      </c>
    </row>
    <row r="48" spans="1:12" ht="20.25">
      <c r="A48" s="8">
        <f t="shared" si="11"/>
        <v>40</v>
      </c>
      <c r="B48" s="9" t="s">
        <v>7</v>
      </c>
      <c r="C48" s="17">
        <f>D48+E48+F48+G48+H48+I48+J48+K48</f>
        <v>0</v>
      </c>
      <c r="D48" s="17">
        <v>0</v>
      </c>
      <c r="E48" s="10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8" t="s">
        <v>24</v>
      </c>
    </row>
    <row r="49" spans="1:12" ht="20.25">
      <c r="A49" s="8">
        <f t="shared" si="11"/>
        <v>41</v>
      </c>
      <c r="B49" s="9" t="s">
        <v>3</v>
      </c>
      <c r="C49" s="17">
        <f>D49+E49+F49+G49+H49+I49+J49+K49</f>
        <v>149642.7712</v>
      </c>
      <c r="D49" s="17">
        <v>13017.69</v>
      </c>
      <c r="E49" s="10">
        <v>0</v>
      </c>
      <c r="F49" s="17">
        <v>14210</v>
      </c>
      <c r="G49" s="17">
        <v>20109.9942</v>
      </c>
      <c r="H49" s="17">
        <v>24656.367</v>
      </c>
      <c r="I49" s="17">
        <v>25269.62</v>
      </c>
      <c r="J49" s="17">
        <f>613.3+25269.6</f>
        <v>25882.899999999998</v>
      </c>
      <c r="K49" s="17">
        <f>613.3+25882.9</f>
        <v>26496.2</v>
      </c>
      <c r="L49" s="8" t="s">
        <v>24</v>
      </c>
    </row>
    <row r="50" spans="1:12" ht="37.5" customHeight="1">
      <c r="A50" s="8">
        <v>42</v>
      </c>
      <c r="B50" s="67" t="s">
        <v>40</v>
      </c>
      <c r="C50" s="44"/>
      <c r="D50" s="44"/>
      <c r="E50" s="44"/>
      <c r="F50" s="44"/>
      <c r="G50" s="44"/>
      <c r="H50" s="44"/>
      <c r="I50" s="44"/>
      <c r="J50" s="44"/>
      <c r="K50" s="44"/>
      <c r="L50" s="45"/>
    </row>
    <row r="51" spans="1:12" ht="40.5">
      <c r="A51" s="8">
        <f aca="true" t="shared" si="24" ref="A51:A61">A50+1</f>
        <v>43</v>
      </c>
      <c r="B51" s="9" t="s">
        <v>10</v>
      </c>
      <c r="C51" s="17">
        <f>D51+E51+H51+I51+F51+G51+0.1+J51+K51</f>
        <v>860301.2278</v>
      </c>
      <c r="D51" s="17">
        <f aca="true" t="shared" si="25" ref="D51:I51">D52+D53</f>
        <v>177134.9</v>
      </c>
      <c r="E51" s="10">
        <f t="shared" si="25"/>
        <v>0</v>
      </c>
      <c r="F51" s="17">
        <f t="shared" si="25"/>
        <v>173169.6</v>
      </c>
      <c r="G51" s="17">
        <f t="shared" si="25"/>
        <v>181536.2108</v>
      </c>
      <c r="H51" s="17">
        <f t="shared" si="25"/>
        <v>76295.567</v>
      </c>
      <c r="I51" s="17">
        <f t="shared" si="25"/>
        <v>77693.75</v>
      </c>
      <c r="J51" s="17">
        <f>J52+J53</f>
        <v>86448.29999999999</v>
      </c>
      <c r="K51" s="17">
        <f>K52+K53</f>
        <v>88022.79999999999</v>
      </c>
      <c r="L51" s="12" t="s">
        <v>24</v>
      </c>
    </row>
    <row r="52" spans="1:12" ht="20.25">
      <c r="A52" s="8">
        <f t="shared" si="24"/>
        <v>44</v>
      </c>
      <c r="B52" s="9" t="s">
        <v>2</v>
      </c>
      <c r="C52" s="17">
        <f>C60+C56</f>
        <v>34353.42</v>
      </c>
      <c r="D52" s="17">
        <f aca="true" t="shared" si="26" ref="D52:I53">D60+D56</f>
        <v>26550.32</v>
      </c>
      <c r="E52" s="10">
        <f t="shared" si="26"/>
        <v>0</v>
      </c>
      <c r="F52" s="17">
        <f t="shared" si="26"/>
        <v>1301.7</v>
      </c>
      <c r="G52" s="17">
        <f t="shared" si="26"/>
        <v>1285.4</v>
      </c>
      <c r="H52" s="17">
        <f t="shared" si="26"/>
        <v>1304</v>
      </c>
      <c r="I52" s="17">
        <f>I60+I56</f>
        <v>1304</v>
      </c>
      <c r="J52" s="17">
        <f>J60+J56</f>
        <v>1304</v>
      </c>
      <c r="K52" s="17">
        <f>K60+K56</f>
        <v>1304</v>
      </c>
      <c r="L52" s="12" t="s">
        <v>24</v>
      </c>
    </row>
    <row r="53" spans="1:12" ht="20.25">
      <c r="A53" s="8">
        <f t="shared" si="24"/>
        <v>45</v>
      </c>
      <c r="B53" s="9" t="s">
        <v>3</v>
      </c>
      <c r="C53" s="17">
        <f>C61+C57</f>
        <v>825947.8578</v>
      </c>
      <c r="D53" s="17">
        <f>D61+D57</f>
        <v>150584.58</v>
      </c>
      <c r="E53" s="10">
        <f t="shared" si="26"/>
        <v>0</v>
      </c>
      <c r="F53" s="17">
        <v>171867.9</v>
      </c>
      <c r="G53" s="17">
        <f>G61+G57</f>
        <v>180250.8108</v>
      </c>
      <c r="H53" s="17">
        <f>H61+H57</f>
        <v>74991.567</v>
      </c>
      <c r="I53" s="17">
        <f t="shared" si="26"/>
        <v>76389.75</v>
      </c>
      <c r="J53" s="17">
        <f>J61+J57</f>
        <v>85144.29999999999</v>
      </c>
      <c r="K53" s="17">
        <f>K61+K57</f>
        <v>86718.79999999999</v>
      </c>
      <c r="L53" s="12" t="s">
        <v>24</v>
      </c>
    </row>
    <row r="54" spans="1:12" ht="20.25">
      <c r="A54" s="8">
        <f t="shared" si="24"/>
        <v>46</v>
      </c>
      <c r="B54" s="48" t="s">
        <v>12</v>
      </c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ht="60.75">
      <c r="A55" s="8">
        <f t="shared" si="24"/>
        <v>47</v>
      </c>
      <c r="B55" s="13" t="s">
        <v>33</v>
      </c>
      <c r="C55" s="33">
        <f>D55+E55+F55+G55+H55+I55</f>
        <v>27596.88</v>
      </c>
      <c r="D55" s="33">
        <f>D57</f>
        <v>5053.28</v>
      </c>
      <c r="E55" s="14">
        <f>E57</f>
        <v>0</v>
      </c>
      <c r="F55" s="33">
        <f>F57</f>
        <v>10702.9</v>
      </c>
      <c r="G55" s="33">
        <f>G57+G56</f>
        <v>11840.7</v>
      </c>
      <c r="H55" s="33">
        <f>H57</f>
        <v>0</v>
      </c>
      <c r="I55" s="33">
        <f>I57</f>
        <v>0</v>
      </c>
      <c r="J55" s="33">
        <f>J57</f>
        <v>0</v>
      </c>
      <c r="K55" s="33">
        <f>K57</f>
        <v>0</v>
      </c>
      <c r="L55" s="15" t="s">
        <v>30</v>
      </c>
    </row>
    <row r="56" spans="1:12" ht="20.25">
      <c r="A56" s="8">
        <f t="shared" si="24"/>
        <v>48</v>
      </c>
      <c r="B56" s="13" t="s">
        <v>2</v>
      </c>
      <c r="C56" s="33">
        <f>D56+E56+F56+G56+H56+I56</f>
        <v>0</v>
      </c>
      <c r="D56" s="33">
        <v>0</v>
      </c>
      <c r="E56" s="14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15" t="s">
        <v>24</v>
      </c>
    </row>
    <row r="57" spans="1:12" ht="20.25">
      <c r="A57" s="8">
        <f t="shared" si="24"/>
        <v>49</v>
      </c>
      <c r="B57" s="13" t="s">
        <v>3</v>
      </c>
      <c r="C57" s="33">
        <f>D57+E57+F57+G57+H57+I57</f>
        <v>27596.88</v>
      </c>
      <c r="D57" s="33">
        <v>5053.28</v>
      </c>
      <c r="E57" s="14">
        <v>0</v>
      </c>
      <c r="F57" s="33">
        <v>10702.9</v>
      </c>
      <c r="G57" s="33">
        <v>11840.7</v>
      </c>
      <c r="H57" s="33">
        <v>0</v>
      </c>
      <c r="I57" s="33">
        <v>0</v>
      </c>
      <c r="J57" s="33">
        <v>0</v>
      </c>
      <c r="K57" s="33">
        <v>0</v>
      </c>
      <c r="L57" s="15" t="s">
        <v>24</v>
      </c>
    </row>
    <row r="58" spans="1:12" ht="20.25">
      <c r="A58" s="8">
        <f t="shared" si="24"/>
        <v>50</v>
      </c>
      <c r="B58" s="69" t="s">
        <v>49</v>
      </c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1:12" ht="42.75" customHeight="1">
      <c r="A59" s="8">
        <f t="shared" si="24"/>
        <v>51</v>
      </c>
      <c r="B59" s="9" t="s">
        <v>11</v>
      </c>
      <c r="C59" s="17">
        <f>C60+C61</f>
        <v>832704.3978</v>
      </c>
      <c r="D59" s="17">
        <f aca="true" t="shared" si="27" ref="D59:I59">D60+D61</f>
        <v>172081.62</v>
      </c>
      <c r="E59" s="10">
        <f t="shared" si="27"/>
        <v>0</v>
      </c>
      <c r="F59" s="17">
        <f t="shared" si="27"/>
        <v>162466.75</v>
      </c>
      <c r="G59" s="17">
        <f t="shared" si="27"/>
        <v>169695.5108</v>
      </c>
      <c r="H59" s="17">
        <f t="shared" si="27"/>
        <v>76295.567</v>
      </c>
      <c r="I59" s="17">
        <f t="shared" si="27"/>
        <v>77693.75</v>
      </c>
      <c r="J59" s="17">
        <f>J60+J61</f>
        <v>86448.29999999999</v>
      </c>
      <c r="K59" s="17">
        <f>K60+K61</f>
        <v>88022.79999999999</v>
      </c>
      <c r="L59" s="12" t="s">
        <v>24</v>
      </c>
    </row>
    <row r="60" spans="1:12" ht="20.25">
      <c r="A60" s="8">
        <f t="shared" si="24"/>
        <v>52</v>
      </c>
      <c r="B60" s="9" t="s">
        <v>2</v>
      </c>
      <c r="C60" s="17">
        <f>D60+E60+F60+G60+H60+I60+J60+K60</f>
        <v>34353.42</v>
      </c>
      <c r="D60" s="17">
        <f>D63+D90+D84</f>
        <v>26550.32</v>
      </c>
      <c r="E60" s="10">
        <f>E63+E90+E84</f>
        <v>0</v>
      </c>
      <c r="F60" s="17">
        <f>F63+F90+F84</f>
        <v>1301.7</v>
      </c>
      <c r="G60" s="17">
        <f>G63+G90</f>
        <v>1285.4</v>
      </c>
      <c r="H60" s="17">
        <f>H63+H90</f>
        <v>1304</v>
      </c>
      <c r="I60" s="17">
        <f>I63+I90+I84</f>
        <v>1304</v>
      </c>
      <c r="J60" s="17">
        <f>J63+J90+J84</f>
        <v>1304</v>
      </c>
      <c r="K60" s="17">
        <f>K63+K90+K84</f>
        <v>1304</v>
      </c>
      <c r="L60" s="12" t="s">
        <v>24</v>
      </c>
    </row>
    <row r="61" spans="1:12" ht="20.25">
      <c r="A61" s="8">
        <f t="shared" si="24"/>
        <v>53</v>
      </c>
      <c r="B61" s="9" t="s">
        <v>3</v>
      </c>
      <c r="C61" s="17">
        <f>D61+E61+F61+G61+H61+I61+0.1+J61+K61</f>
        <v>798350.9778</v>
      </c>
      <c r="D61" s="17">
        <v>145531.3</v>
      </c>
      <c r="E61" s="10">
        <f>E64+E66+E68+E70+E72+E74+E76+E78+E80+E82+E85+E88+E91+E94+E97+E100</f>
        <v>0</v>
      </c>
      <c r="F61" s="17">
        <f aca="true" t="shared" si="28" ref="F61:K61">F64+F66+F68+F70+F72+F74+F76+F78+F80+F82+F85+F88+F91+F94+F97+F100+F103+F106+F109</f>
        <v>161165.05</v>
      </c>
      <c r="G61" s="17">
        <f t="shared" si="28"/>
        <v>168410.1108</v>
      </c>
      <c r="H61" s="17">
        <f t="shared" si="28"/>
        <v>74991.567</v>
      </c>
      <c r="I61" s="17">
        <f t="shared" si="28"/>
        <v>76389.75</v>
      </c>
      <c r="J61" s="17">
        <f t="shared" si="28"/>
        <v>85144.29999999999</v>
      </c>
      <c r="K61" s="17">
        <f t="shared" si="28"/>
        <v>86718.79999999999</v>
      </c>
      <c r="L61" s="12" t="s">
        <v>24</v>
      </c>
    </row>
    <row r="62" spans="1:12" ht="121.5" customHeight="1">
      <c r="A62" s="16">
        <v>54</v>
      </c>
      <c r="B62" s="9" t="s">
        <v>46</v>
      </c>
      <c r="C62" s="17">
        <f>C63+C64</f>
        <v>3715.3404</v>
      </c>
      <c r="D62" s="17">
        <f aca="true" t="shared" si="29" ref="D62:K62">D63+D64</f>
        <v>1500</v>
      </c>
      <c r="E62" s="10">
        <f t="shared" si="29"/>
        <v>0</v>
      </c>
      <c r="F62" s="17">
        <f t="shared" si="29"/>
        <v>1218.97</v>
      </c>
      <c r="G62" s="17">
        <f t="shared" si="29"/>
        <v>996.3704</v>
      </c>
      <c r="H62" s="17">
        <f t="shared" si="29"/>
        <v>0</v>
      </c>
      <c r="I62" s="17">
        <f t="shared" si="29"/>
        <v>0</v>
      </c>
      <c r="J62" s="17">
        <f t="shared" si="29"/>
        <v>0</v>
      </c>
      <c r="K62" s="17">
        <f t="shared" si="29"/>
        <v>0</v>
      </c>
      <c r="L62" s="8">
        <v>19</v>
      </c>
    </row>
    <row r="63" spans="1:12" ht="20.25">
      <c r="A63" s="8">
        <v>55</v>
      </c>
      <c r="B63" s="9" t="s">
        <v>9</v>
      </c>
      <c r="C63" s="17">
        <f>D63+E63+F63+H63+I63</f>
        <v>0</v>
      </c>
      <c r="D63" s="17">
        <v>0</v>
      </c>
      <c r="E63" s="10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2" t="s">
        <v>24</v>
      </c>
    </row>
    <row r="64" spans="1:12" ht="20.25">
      <c r="A64" s="8">
        <f aca="true" t="shared" si="30" ref="A64:A85">A63+1</f>
        <v>56</v>
      </c>
      <c r="B64" s="9" t="s">
        <v>3</v>
      </c>
      <c r="C64" s="17">
        <f>D64+E64+F64+G64+H64+I64+J64+K64</f>
        <v>3715.3404</v>
      </c>
      <c r="D64" s="17">
        <v>1500</v>
      </c>
      <c r="E64" s="10">
        <v>0</v>
      </c>
      <c r="F64" s="31">
        <v>1218.97</v>
      </c>
      <c r="G64" s="17">
        <v>996.3704</v>
      </c>
      <c r="H64" s="17">
        <v>0</v>
      </c>
      <c r="I64" s="17">
        <v>0</v>
      </c>
      <c r="J64" s="17">
        <v>0</v>
      </c>
      <c r="K64" s="17">
        <v>0</v>
      </c>
      <c r="L64" s="12" t="s">
        <v>24</v>
      </c>
    </row>
    <row r="65" spans="1:12" ht="186" customHeight="1">
      <c r="A65" s="8">
        <f t="shared" si="30"/>
        <v>57</v>
      </c>
      <c r="B65" s="9" t="s">
        <v>25</v>
      </c>
      <c r="C65" s="17">
        <f aca="true" t="shared" si="31" ref="C65:K65">C66</f>
        <v>423434.91289999994</v>
      </c>
      <c r="D65" s="17">
        <f t="shared" si="31"/>
        <v>84817.79</v>
      </c>
      <c r="E65" s="10">
        <f t="shared" si="31"/>
        <v>0</v>
      </c>
      <c r="F65" s="17">
        <f t="shared" si="31"/>
        <v>94816.97</v>
      </c>
      <c r="G65" s="17">
        <f t="shared" si="31"/>
        <v>95468.1429</v>
      </c>
      <c r="H65" s="17">
        <f t="shared" si="31"/>
        <v>36290.05</v>
      </c>
      <c r="I65" s="17">
        <f t="shared" si="31"/>
        <v>36818.66</v>
      </c>
      <c r="J65" s="17">
        <f t="shared" si="31"/>
        <v>37347.299999999996</v>
      </c>
      <c r="K65" s="17">
        <f t="shared" si="31"/>
        <v>37875.9</v>
      </c>
      <c r="L65" s="8" t="s">
        <v>43</v>
      </c>
    </row>
    <row r="66" spans="1:12" ht="20.25">
      <c r="A66" s="8">
        <f t="shared" si="30"/>
        <v>58</v>
      </c>
      <c r="B66" s="9" t="s">
        <v>3</v>
      </c>
      <c r="C66" s="17">
        <f>D66+E66+F66+G66+H66+I66+0.1+J66+K66</f>
        <v>423434.91289999994</v>
      </c>
      <c r="D66" s="17">
        <v>84817.79</v>
      </c>
      <c r="E66" s="10">
        <v>0</v>
      </c>
      <c r="F66" s="17">
        <v>94816.97</v>
      </c>
      <c r="G66" s="17">
        <v>95468.1429</v>
      </c>
      <c r="H66" s="17">
        <v>36290.05</v>
      </c>
      <c r="I66" s="17">
        <v>36818.66</v>
      </c>
      <c r="J66" s="17">
        <f>36818.7+528.6</f>
        <v>37347.299999999996</v>
      </c>
      <c r="K66" s="17">
        <f>37347.3+528.6</f>
        <v>37875.9</v>
      </c>
      <c r="L66" s="12" t="s">
        <v>24</v>
      </c>
    </row>
    <row r="67" spans="1:12" ht="142.5" customHeight="1">
      <c r="A67" s="8">
        <f t="shared" si="30"/>
        <v>59</v>
      </c>
      <c r="B67" s="9" t="s">
        <v>28</v>
      </c>
      <c r="C67" s="17">
        <f aca="true" t="shared" si="32" ref="C67:K67">C68</f>
        <v>3593.7005</v>
      </c>
      <c r="D67" s="17">
        <f t="shared" si="32"/>
        <v>400</v>
      </c>
      <c r="E67" s="10">
        <f t="shared" si="32"/>
        <v>0</v>
      </c>
      <c r="F67" s="17">
        <f t="shared" si="32"/>
        <v>404.77</v>
      </c>
      <c r="G67" s="17">
        <f t="shared" si="32"/>
        <v>788.9305</v>
      </c>
      <c r="H67" s="17">
        <f t="shared" si="32"/>
        <v>500</v>
      </c>
      <c r="I67" s="17">
        <f t="shared" si="32"/>
        <v>500</v>
      </c>
      <c r="J67" s="17">
        <f t="shared" si="32"/>
        <v>500</v>
      </c>
      <c r="K67" s="17">
        <f t="shared" si="32"/>
        <v>500</v>
      </c>
      <c r="L67" s="8">
        <v>20</v>
      </c>
    </row>
    <row r="68" spans="1:12" ht="20.25">
      <c r="A68" s="8">
        <f t="shared" si="30"/>
        <v>60</v>
      </c>
      <c r="B68" s="9" t="s">
        <v>3</v>
      </c>
      <c r="C68" s="17">
        <f>D68+E68+F68+G68+H68+I68+J68+K68</f>
        <v>3593.7005</v>
      </c>
      <c r="D68" s="17">
        <v>400</v>
      </c>
      <c r="E68" s="10">
        <v>0</v>
      </c>
      <c r="F68" s="17">
        <v>404.77</v>
      </c>
      <c r="G68" s="17">
        <v>788.9305</v>
      </c>
      <c r="H68" s="17">
        <v>500</v>
      </c>
      <c r="I68" s="17">
        <v>500</v>
      </c>
      <c r="J68" s="17">
        <v>500</v>
      </c>
      <c r="K68" s="17">
        <v>500</v>
      </c>
      <c r="L68" s="12" t="s">
        <v>24</v>
      </c>
    </row>
    <row r="69" spans="1:12" ht="64.5" customHeight="1">
      <c r="A69" s="8">
        <f t="shared" si="30"/>
        <v>61</v>
      </c>
      <c r="B69" s="9" t="s">
        <v>17</v>
      </c>
      <c r="C69" s="17">
        <f aca="true" t="shared" si="33" ref="C69:K69">C70</f>
        <v>157747.17079999996</v>
      </c>
      <c r="D69" s="17">
        <f t="shared" si="33"/>
        <v>22256.39</v>
      </c>
      <c r="E69" s="10">
        <f t="shared" si="33"/>
        <v>0</v>
      </c>
      <c r="F69" s="17">
        <f t="shared" si="33"/>
        <v>23802.8</v>
      </c>
      <c r="G69" s="17">
        <f t="shared" si="33"/>
        <v>23929.9178</v>
      </c>
      <c r="H69" s="17">
        <f t="shared" si="33"/>
        <v>21499.153</v>
      </c>
      <c r="I69" s="17">
        <f t="shared" si="33"/>
        <v>21792.71</v>
      </c>
      <c r="J69" s="17">
        <f t="shared" si="33"/>
        <v>22086.3</v>
      </c>
      <c r="K69" s="17">
        <f t="shared" si="33"/>
        <v>22379.899999999998</v>
      </c>
      <c r="L69" s="8">
        <v>21</v>
      </c>
    </row>
    <row r="70" spans="1:12" ht="20.25">
      <c r="A70" s="8">
        <f t="shared" si="30"/>
        <v>62</v>
      </c>
      <c r="B70" s="9" t="s">
        <v>3</v>
      </c>
      <c r="C70" s="17">
        <f>D70+E70+F70+G70+H70+I70+J70+K70</f>
        <v>157747.17079999996</v>
      </c>
      <c r="D70" s="17">
        <v>22256.39</v>
      </c>
      <c r="E70" s="10">
        <v>0</v>
      </c>
      <c r="F70" s="17">
        <v>23802.8</v>
      </c>
      <c r="G70" s="17">
        <v>23929.9178</v>
      </c>
      <c r="H70" s="17">
        <v>21499.153</v>
      </c>
      <c r="I70" s="17">
        <v>21792.71</v>
      </c>
      <c r="J70" s="17">
        <f>21792.7+293.6</f>
        <v>22086.3</v>
      </c>
      <c r="K70" s="17">
        <f>22086.3+293.6</f>
        <v>22379.899999999998</v>
      </c>
      <c r="L70" s="12" t="s">
        <v>24</v>
      </c>
    </row>
    <row r="71" spans="1:12" ht="81">
      <c r="A71" s="8">
        <f t="shared" si="30"/>
        <v>63</v>
      </c>
      <c r="B71" s="9" t="s">
        <v>23</v>
      </c>
      <c r="C71" s="17">
        <f aca="true" t="shared" si="34" ref="C71:K71">C72</f>
        <v>2222.74</v>
      </c>
      <c r="D71" s="17">
        <f t="shared" si="34"/>
        <v>287.06</v>
      </c>
      <c r="E71" s="10">
        <f t="shared" si="34"/>
        <v>0</v>
      </c>
      <c r="F71" s="17">
        <f t="shared" si="34"/>
        <v>222.11</v>
      </c>
      <c r="G71" s="17">
        <f t="shared" si="34"/>
        <v>305.06</v>
      </c>
      <c r="H71" s="17">
        <f t="shared" si="34"/>
        <v>340.99</v>
      </c>
      <c r="I71" s="17">
        <f t="shared" si="34"/>
        <v>348.42</v>
      </c>
      <c r="J71" s="17">
        <f t="shared" si="34"/>
        <v>355.8</v>
      </c>
      <c r="K71" s="17">
        <f t="shared" si="34"/>
        <v>363.2</v>
      </c>
      <c r="L71" s="8">
        <v>22</v>
      </c>
    </row>
    <row r="72" spans="1:12" ht="20.25">
      <c r="A72" s="8">
        <f t="shared" si="30"/>
        <v>64</v>
      </c>
      <c r="B72" s="9" t="s">
        <v>3</v>
      </c>
      <c r="C72" s="17">
        <f>D72+E72+F72+G72+H72+I72+0.1+J72+K72</f>
        <v>2222.74</v>
      </c>
      <c r="D72" s="17">
        <v>287.06</v>
      </c>
      <c r="E72" s="10">
        <v>0</v>
      </c>
      <c r="F72" s="17">
        <v>222.11</v>
      </c>
      <c r="G72" s="17">
        <v>305.06</v>
      </c>
      <c r="H72" s="17">
        <v>340.99</v>
      </c>
      <c r="I72" s="17">
        <v>348.42</v>
      </c>
      <c r="J72" s="17">
        <v>355.8</v>
      </c>
      <c r="K72" s="17">
        <v>363.2</v>
      </c>
      <c r="L72" s="12" t="s">
        <v>24</v>
      </c>
    </row>
    <row r="73" spans="1:12" ht="86.25" customHeight="1">
      <c r="A73" s="8">
        <f t="shared" si="30"/>
        <v>65</v>
      </c>
      <c r="B73" s="9" t="s">
        <v>18</v>
      </c>
      <c r="C73" s="17">
        <f aca="true" t="shared" si="35" ref="C73:K73">C74</f>
        <v>5634.5964</v>
      </c>
      <c r="D73" s="17">
        <f t="shared" si="35"/>
        <v>922.18</v>
      </c>
      <c r="E73" s="10">
        <f t="shared" si="35"/>
        <v>0</v>
      </c>
      <c r="F73" s="17">
        <f t="shared" si="35"/>
        <v>1396.81</v>
      </c>
      <c r="G73" s="17">
        <f t="shared" si="35"/>
        <v>875.6064</v>
      </c>
      <c r="H73" s="17">
        <f t="shared" si="35"/>
        <v>604</v>
      </c>
      <c r="I73" s="17">
        <f t="shared" si="35"/>
        <v>608</v>
      </c>
      <c r="J73" s="17">
        <f t="shared" si="35"/>
        <v>612</v>
      </c>
      <c r="K73" s="17">
        <f t="shared" si="35"/>
        <v>616</v>
      </c>
      <c r="L73" s="8">
        <v>23</v>
      </c>
    </row>
    <row r="74" spans="1:12" ht="20.25">
      <c r="A74" s="8">
        <f t="shared" si="30"/>
        <v>66</v>
      </c>
      <c r="B74" s="9" t="s">
        <v>3</v>
      </c>
      <c r="C74" s="17">
        <f>D74+E74+F74+G74+H74+I74+J74+K74</f>
        <v>5634.5964</v>
      </c>
      <c r="D74" s="17">
        <v>922.18</v>
      </c>
      <c r="E74" s="10">
        <v>0</v>
      </c>
      <c r="F74" s="17">
        <v>1396.81</v>
      </c>
      <c r="G74" s="17">
        <v>875.6064</v>
      </c>
      <c r="H74" s="17">
        <v>604</v>
      </c>
      <c r="I74" s="17">
        <v>608</v>
      </c>
      <c r="J74" s="17">
        <v>612</v>
      </c>
      <c r="K74" s="17">
        <v>616</v>
      </c>
      <c r="L74" s="12" t="s">
        <v>24</v>
      </c>
    </row>
    <row r="75" spans="1:12" ht="81">
      <c r="A75" s="8">
        <f t="shared" si="30"/>
        <v>67</v>
      </c>
      <c r="B75" s="9" t="s">
        <v>19</v>
      </c>
      <c r="C75" s="17">
        <f>C76</f>
        <v>28038.426399999997</v>
      </c>
      <c r="D75" s="17">
        <f aca="true" t="shared" si="36" ref="D75:K75">D76</f>
        <v>3769.07</v>
      </c>
      <c r="E75" s="10">
        <f t="shared" si="36"/>
        <v>0</v>
      </c>
      <c r="F75" s="17">
        <f t="shared" si="36"/>
        <v>4628.04</v>
      </c>
      <c r="G75" s="17">
        <f t="shared" si="36"/>
        <v>6798.0624</v>
      </c>
      <c r="H75" s="17">
        <f t="shared" si="36"/>
        <v>3210.774</v>
      </c>
      <c r="I75" s="17">
        <f t="shared" si="36"/>
        <v>3091.98</v>
      </c>
      <c r="J75" s="17">
        <f t="shared" si="36"/>
        <v>3210.8</v>
      </c>
      <c r="K75" s="17">
        <f t="shared" si="36"/>
        <v>3329.6</v>
      </c>
      <c r="L75" s="8">
        <v>30</v>
      </c>
    </row>
    <row r="76" spans="1:12" ht="20.25">
      <c r="A76" s="8">
        <f t="shared" si="30"/>
        <v>68</v>
      </c>
      <c r="B76" s="9" t="s">
        <v>3</v>
      </c>
      <c r="C76" s="17">
        <f>D76+E76+F76+G76+H76+I76+0.1+J76+K76</f>
        <v>28038.426399999997</v>
      </c>
      <c r="D76" s="17">
        <v>3769.07</v>
      </c>
      <c r="E76" s="10">
        <v>0</v>
      </c>
      <c r="F76" s="17">
        <v>4628.04</v>
      </c>
      <c r="G76" s="17">
        <v>6798.0624</v>
      </c>
      <c r="H76" s="17">
        <v>3210.774</v>
      </c>
      <c r="I76" s="17">
        <v>3091.98</v>
      </c>
      <c r="J76" s="17">
        <v>3210.8</v>
      </c>
      <c r="K76" s="17">
        <v>3329.6</v>
      </c>
      <c r="L76" s="12" t="s">
        <v>24</v>
      </c>
    </row>
    <row r="77" spans="1:12" ht="101.25">
      <c r="A77" s="8">
        <f t="shared" si="30"/>
        <v>69</v>
      </c>
      <c r="B77" s="9" t="s">
        <v>38</v>
      </c>
      <c r="C77" s="17">
        <f aca="true" t="shared" si="37" ref="C77:K77">C78</f>
        <v>1456</v>
      </c>
      <c r="D77" s="17">
        <f t="shared" si="37"/>
        <v>200</v>
      </c>
      <c r="E77" s="10">
        <f t="shared" si="37"/>
        <v>0</v>
      </c>
      <c r="F77" s="17">
        <f t="shared" si="37"/>
        <v>200</v>
      </c>
      <c r="G77" s="17">
        <f t="shared" si="37"/>
        <v>200</v>
      </c>
      <c r="H77" s="17">
        <f t="shared" si="37"/>
        <v>208</v>
      </c>
      <c r="I77" s="17">
        <f t="shared" si="37"/>
        <v>216</v>
      </c>
      <c r="J77" s="17">
        <f t="shared" si="37"/>
        <v>216</v>
      </c>
      <c r="K77" s="17">
        <f t="shared" si="37"/>
        <v>216</v>
      </c>
      <c r="L77" s="8">
        <v>31</v>
      </c>
    </row>
    <row r="78" spans="1:12" ht="20.25">
      <c r="A78" s="8">
        <f t="shared" si="30"/>
        <v>70</v>
      </c>
      <c r="B78" s="9" t="s">
        <v>3</v>
      </c>
      <c r="C78" s="17">
        <f>D78+E78+F78+G78+H78+I78+J78+K78</f>
        <v>1456</v>
      </c>
      <c r="D78" s="17">
        <v>200</v>
      </c>
      <c r="E78" s="10">
        <v>0</v>
      </c>
      <c r="F78" s="17">
        <v>200</v>
      </c>
      <c r="G78" s="17">
        <v>200</v>
      </c>
      <c r="H78" s="17">
        <v>208</v>
      </c>
      <c r="I78" s="17">
        <v>216</v>
      </c>
      <c r="J78" s="17">
        <v>216</v>
      </c>
      <c r="K78" s="17">
        <v>216</v>
      </c>
      <c r="L78" s="12" t="s">
        <v>24</v>
      </c>
    </row>
    <row r="79" spans="1:12" ht="104.25" customHeight="1">
      <c r="A79" s="8">
        <f t="shared" si="30"/>
        <v>71</v>
      </c>
      <c r="B79" s="9" t="s">
        <v>20</v>
      </c>
      <c r="C79" s="17">
        <f aca="true" t="shared" si="38" ref="C79:K79">C80</f>
        <v>94276.3136</v>
      </c>
      <c r="D79" s="17">
        <f t="shared" si="38"/>
        <v>11786.85</v>
      </c>
      <c r="E79" s="17">
        <f t="shared" si="38"/>
        <v>0</v>
      </c>
      <c r="F79" s="17">
        <f t="shared" si="38"/>
        <v>16111.35</v>
      </c>
      <c r="G79" s="17">
        <f t="shared" si="38"/>
        <v>19153.4136</v>
      </c>
      <c r="H79" s="17">
        <f t="shared" si="38"/>
        <v>10872.99</v>
      </c>
      <c r="I79" s="17">
        <f t="shared" si="38"/>
        <v>11495.11</v>
      </c>
      <c r="J79" s="17">
        <f t="shared" si="38"/>
        <v>12117.2</v>
      </c>
      <c r="K79" s="17">
        <f t="shared" si="38"/>
        <v>12739.3</v>
      </c>
      <c r="L79" s="8">
        <v>26</v>
      </c>
    </row>
    <row r="80" spans="1:12" ht="20.25">
      <c r="A80" s="8">
        <f t="shared" si="30"/>
        <v>72</v>
      </c>
      <c r="B80" s="9" t="s">
        <v>3</v>
      </c>
      <c r="C80" s="17">
        <f>D80+E80+F80+G80+H80+I80+J80+K80+0.1</f>
        <v>94276.3136</v>
      </c>
      <c r="D80" s="17">
        <v>11786.85</v>
      </c>
      <c r="E80" s="10">
        <v>0</v>
      </c>
      <c r="F80" s="17">
        <v>16111.35</v>
      </c>
      <c r="G80" s="17">
        <v>19153.4136</v>
      </c>
      <c r="H80" s="17">
        <v>10872.99</v>
      </c>
      <c r="I80" s="17">
        <v>11495.11</v>
      </c>
      <c r="J80" s="17">
        <v>12117.2</v>
      </c>
      <c r="K80" s="17">
        <v>12739.3</v>
      </c>
      <c r="L80" s="12" t="s">
        <v>24</v>
      </c>
    </row>
    <row r="81" spans="1:12" ht="121.5" customHeight="1">
      <c r="A81" s="8">
        <f t="shared" si="30"/>
        <v>73</v>
      </c>
      <c r="B81" s="9" t="s">
        <v>21</v>
      </c>
      <c r="C81" s="17">
        <f>C82</f>
        <v>0</v>
      </c>
      <c r="D81" s="17">
        <f>D82</f>
        <v>0</v>
      </c>
      <c r="E81" s="10">
        <v>0</v>
      </c>
      <c r="F81" s="17">
        <f>F82</f>
        <v>0</v>
      </c>
      <c r="G81" s="17">
        <v>0</v>
      </c>
      <c r="H81" s="17">
        <v>0</v>
      </c>
      <c r="I81" s="17">
        <f>I82</f>
        <v>0</v>
      </c>
      <c r="J81" s="17">
        <f>J82</f>
        <v>100</v>
      </c>
      <c r="K81" s="17">
        <f>K82</f>
        <v>100</v>
      </c>
      <c r="L81" s="8">
        <v>24</v>
      </c>
    </row>
    <row r="82" spans="1:12" ht="20.25">
      <c r="A82" s="8">
        <f t="shared" si="30"/>
        <v>74</v>
      </c>
      <c r="B82" s="9" t="s">
        <v>3</v>
      </c>
      <c r="C82" s="17">
        <f>D82+E82+F82+G82+I82</f>
        <v>0</v>
      </c>
      <c r="D82" s="17">
        <v>0</v>
      </c>
      <c r="E82" s="18">
        <v>0</v>
      </c>
      <c r="F82" s="17">
        <v>0</v>
      </c>
      <c r="G82" s="17">
        <v>0</v>
      </c>
      <c r="H82" s="17">
        <v>0</v>
      </c>
      <c r="I82" s="17">
        <v>0</v>
      </c>
      <c r="J82" s="17">
        <v>100</v>
      </c>
      <c r="K82" s="17">
        <v>100</v>
      </c>
      <c r="L82" s="12" t="s">
        <v>24</v>
      </c>
    </row>
    <row r="83" spans="1:12" ht="141.75">
      <c r="A83" s="8">
        <f t="shared" si="30"/>
        <v>75</v>
      </c>
      <c r="B83" s="9" t="s">
        <v>36</v>
      </c>
      <c r="C83" s="17">
        <f>D83+E83+F83+G83+H83+I83+J83+K83</f>
        <v>25579.712799999998</v>
      </c>
      <c r="D83" s="17">
        <f aca="true" t="shared" si="39" ref="D83:K83">SUM(D84:D85)</f>
        <v>25558.42</v>
      </c>
      <c r="E83" s="10">
        <f t="shared" si="39"/>
        <v>0</v>
      </c>
      <c r="F83" s="17">
        <f t="shared" si="39"/>
        <v>0</v>
      </c>
      <c r="G83" s="17">
        <f t="shared" si="39"/>
        <v>21.2928</v>
      </c>
      <c r="H83" s="17">
        <f t="shared" si="39"/>
        <v>0</v>
      </c>
      <c r="I83" s="17">
        <f t="shared" si="39"/>
        <v>0</v>
      </c>
      <c r="J83" s="17">
        <f t="shared" si="39"/>
        <v>0</v>
      </c>
      <c r="K83" s="17">
        <f t="shared" si="39"/>
        <v>0</v>
      </c>
      <c r="L83" s="8">
        <v>17</v>
      </c>
    </row>
    <row r="84" spans="1:12" ht="20.25">
      <c r="A84" s="19">
        <f t="shared" si="30"/>
        <v>76</v>
      </c>
      <c r="B84" s="20" t="s">
        <v>9</v>
      </c>
      <c r="C84" s="34">
        <f>D84+E84+F84+G84+H84+I84+J84+K84</f>
        <v>25239.42</v>
      </c>
      <c r="D84" s="34">
        <v>25239.42</v>
      </c>
      <c r="E84" s="21">
        <v>0</v>
      </c>
      <c r="F84" s="41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22" t="s">
        <v>24</v>
      </c>
    </row>
    <row r="85" spans="1:12" ht="20.25">
      <c r="A85" s="8">
        <f t="shared" si="30"/>
        <v>77</v>
      </c>
      <c r="B85" s="9" t="s">
        <v>3</v>
      </c>
      <c r="C85" s="17">
        <f>D85+E85+F85+G85+H85+I85+J85+K85</f>
        <v>340.2928</v>
      </c>
      <c r="D85" s="17">
        <v>319</v>
      </c>
      <c r="E85" s="10">
        <v>0</v>
      </c>
      <c r="F85" s="17">
        <v>0</v>
      </c>
      <c r="G85" s="17">
        <v>21.2928</v>
      </c>
      <c r="H85" s="17">
        <v>0</v>
      </c>
      <c r="I85" s="17">
        <v>0</v>
      </c>
      <c r="J85" s="17">
        <v>0</v>
      </c>
      <c r="K85" s="17">
        <v>0</v>
      </c>
      <c r="L85" s="12" t="s">
        <v>24</v>
      </c>
    </row>
    <row r="86" spans="1:12" ht="101.25">
      <c r="A86" s="8">
        <v>78</v>
      </c>
      <c r="B86" s="9" t="s">
        <v>29</v>
      </c>
      <c r="C86" s="17">
        <f>D86+E86+F86+G86+H86+I86+J86+K86</f>
        <v>57619.5763</v>
      </c>
      <c r="D86" s="17">
        <f aca="true" t="shared" si="40" ref="D86:K86">SUM(D87:D88)</f>
        <v>19000</v>
      </c>
      <c r="E86" s="10">
        <f t="shared" si="40"/>
        <v>0</v>
      </c>
      <c r="F86" s="17">
        <f t="shared" si="40"/>
        <v>14959.53</v>
      </c>
      <c r="G86" s="17">
        <f t="shared" si="40"/>
        <v>7060.0463</v>
      </c>
      <c r="H86" s="17">
        <f t="shared" si="40"/>
        <v>0</v>
      </c>
      <c r="I86" s="17">
        <f t="shared" si="40"/>
        <v>0</v>
      </c>
      <c r="J86" s="17">
        <f t="shared" si="40"/>
        <v>8300</v>
      </c>
      <c r="K86" s="17">
        <f t="shared" si="40"/>
        <v>8300</v>
      </c>
      <c r="L86" s="8">
        <v>20</v>
      </c>
    </row>
    <row r="87" spans="1:12" ht="20.25">
      <c r="A87" s="8">
        <f>A86+1</f>
        <v>79</v>
      </c>
      <c r="B87" s="9" t="s">
        <v>9</v>
      </c>
      <c r="C87" s="17">
        <f aca="true" t="shared" si="41" ref="C87:C94">D87+E87+F87+G87+H87+I87</f>
        <v>0</v>
      </c>
      <c r="D87" s="17">
        <v>0</v>
      </c>
      <c r="E87" s="10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2" t="s">
        <v>24</v>
      </c>
    </row>
    <row r="88" spans="1:12" ht="20.25">
      <c r="A88" s="8">
        <f>A87+1</f>
        <v>80</v>
      </c>
      <c r="B88" s="9" t="s">
        <v>3</v>
      </c>
      <c r="C88" s="17">
        <f>D88+E88+F88+G88+H88+I88+J88+K88</f>
        <v>57619.5763</v>
      </c>
      <c r="D88" s="17">
        <v>19000</v>
      </c>
      <c r="E88" s="10">
        <v>0</v>
      </c>
      <c r="F88" s="17">
        <v>14959.53</v>
      </c>
      <c r="G88" s="17">
        <v>7060.0463</v>
      </c>
      <c r="H88" s="17">
        <v>0</v>
      </c>
      <c r="I88" s="17">
        <v>0</v>
      </c>
      <c r="J88" s="17">
        <v>8300</v>
      </c>
      <c r="K88" s="17">
        <v>8300</v>
      </c>
      <c r="L88" s="12" t="s">
        <v>24</v>
      </c>
    </row>
    <row r="89" spans="1:12" ht="242.25" customHeight="1">
      <c r="A89" s="8">
        <f>A88+1</f>
        <v>81</v>
      </c>
      <c r="B89" s="9" t="s">
        <v>63</v>
      </c>
      <c r="C89" s="17">
        <f>D89+E89+F89+G89+H89+I89+J89+K89</f>
        <v>9690.2343</v>
      </c>
      <c r="D89" s="17">
        <f aca="true" t="shared" si="42" ref="D89:K89">D90+D91</f>
        <v>1310.9</v>
      </c>
      <c r="E89" s="10">
        <f t="shared" si="42"/>
        <v>0</v>
      </c>
      <c r="F89" s="17">
        <f t="shared" si="42"/>
        <v>1725.94</v>
      </c>
      <c r="G89" s="17">
        <f t="shared" si="42"/>
        <v>1437.3943000000002</v>
      </c>
      <c r="H89" s="17">
        <f t="shared" si="42"/>
        <v>1304</v>
      </c>
      <c r="I89" s="17">
        <f t="shared" si="42"/>
        <v>1304</v>
      </c>
      <c r="J89" s="17">
        <f t="shared" si="42"/>
        <v>1304</v>
      </c>
      <c r="K89" s="17">
        <f t="shared" si="42"/>
        <v>1304</v>
      </c>
      <c r="L89" s="23" t="s">
        <v>44</v>
      </c>
    </row>
    <row r="90" spans="1:12" ht="20.25">
      <c r="A90" s="8">
        <f>A89+1</f>
        <v>82</v>
      </c>
      <c r="B90" s="9" t="s">
        <v>9</v>
      </c>
      <c r="C90" s="17">
        <f>D90+E90+F90+G90+H90+I90+J90+K90</f>
        <v>9114</v>
      </c>
      <c r="D90" s="17">
        <v>1310.9</v>
      </c>
      <c r="E90" s="10"/>
      <c r="F90" s="17">
        <v>1301.7</v>
      </c>
      <c r="G90" s="17">
        <v>1285.4</v>
      </c>
      <c r="H90" s="17">
        <v>1304</v>
      </c>
      <c r="I90" s="17">
        <v>1304</v>
      </c>
      <c r="J90" s="17">
        <v>1304</v>
      </c>
      <c r="K90" s="17">
        <v>1304</v>
      </c>
      <c r="L90" s="12" t="s">
        <v>24</v>
      </c>
    </row>
    <row r="91" spans="1:12" ht="20.25">
      <c r="A91" s="8">
        <f>A90+1</f>
        <v>83</v>
      </c>
      <c r="B91" s="9" t="s">
        <v>3</v>
      </c>
      <c r="C91" s="17">
        <f>D91+E91+F91+G91+H91+I91+J91+K91</f>
        <v>576.2343000000001</v>
      </c>
      <c r="D91" s="17">
        <v>0</v>
      </c>
      <c r="E91" s="18">
        <v>0</v>
      </c>
      <c r="F91" s="17">
        <v>424.24</v>
      </c>
      <c r="G91" s="17">
        <v>151.9943</v>
      </c>
      <c r="H91" s="17">
        <v>0</v>
      </c>
      <c r="I91" s="17">
        <v>0</v>
      </c>
      <c r="J91" s="17">
        <v>0</v>
      </c>
      <c r="K91" s="17">
        <v>0</v>
      </c>
      <c r="L91" s="12" t="s">
        <v>24</v>
      </c>
    </row>
    <row r="92" spans="1:12" ht="122.25" customHeight="1">
      <c r="A92" s="8">
        <v>84</v>
      </c>
      <c r="B92" s="9" t="s">
        <v>37</v>
      </c>
      <c r="C92" s="17">
        <f t="shared" si="41"/>
        <v>0</v>
      </c>
      <c r="D92" s="17">
        <f aca="true" t="shared" si="43" ref="D92:K92">D93+D94</f>
        <v>0</v>
      </c>
      <c r="E92" s="10">
        <f t="shared" si="43"/>
        <v>0</v>
      </c>
      <c r="F92" s="17">
        <f t="shared" si="43"/>
        <v>0</v>
      </c>
      <c r="G92" s="17">
        <f t="shared" si="43"/>
        <v>0</v>
      </c>
      <c r="H92" s="17">
        <f t="shared" si="43"/>
        <v>0</v>
      </c>
      <c r="I92" s="17">
        <f t="shared" si="43"/>
        <v>0</v>
      </c>
      <c r="J92" s="17">
        <f t="shared" si="43"/>
        <v>0</v>
      </c>
      <c r="K92" s="17">
        <f t="shared" si="43"/>
        <v>0</v>
      </c>
      <c r="L92" s="23" t="s">
        <v>45</v>
      </c>
    </row>
    <row r="93" spans="1:12" ht="20.25">
      <c r="A93" s="19">
        <v>85</v>
      </c>
      <c r="B93" s="20" t="s">
        <v>9</v>
      </c>
      <c r="C93" s="34">
        <f t="shared" si="41"/>
        <v>0</v>
      </c>
      <c r="D93" s="34">
        <v>0</v>
      </c>
      <c r="E93" s="21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22" t="s">
        <v>24</v>
      </c>
    </row>
    <row r="94" spans="1:12" ht="20.25">
      <c r="A94" s="8">
        <v>86</v>
      </c>
      <c r="B94" s="9" t="s">
        <v>3</v>
      </c>
      <c r="C94" s="17">
        <f t="shared" si="41"/>
        <v>0</v>
      </c>
      <c r="D94" s="17">
        <v>0</v>
      </c>
      <c r="E94" s="10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2" t="s">
        <v>24</v>
      </c>
    </row>
    <row r="95" spans="1:12" ht="162" customHeight="1">
      <c r="A95" s="8">
        <v>87</v>
      </c>
      <c r="B95" s="9" t="s">
        <v>48</v>
      </c>
      <c r="C95" s="17">
        <f>D95+E95+F95+G95+H95+I95+J95+K95</f>
        <v>970.04</v>
      </c>
      <c r="D95" s="17">
        <f aca="true" t="shared" si="44" ref="D95:K95">D96+D97</f>
        <v>173</v>
      </c>
      <c r="E95" s="10">
        <f t="shared" si="44"/>
        <v>0</v>
      </c>
      <c r="F95" s="17">
        <f t="shared" si="44"/>
        <v>121</v>
      </c>
      <c r="G95" s="17">
        <f t="shared" si="44"/>
        <v>152.5</v>
      </c>
      <c r="H95" s="17">
        <f t="shared" si="44"/>
        <v>130.87</v>
      </c>
      <c r="I95" s="17">
        <f t="shared" si="44"/>
        <v>130.87</v>
      </c>
      <c r="J95" s="17">
        <f t="shared" si="44"/>
        <v>130.9</v>
      </c>
      <c r="K95" s="17">
        <f t="shared" si="44"/>
        <v>130.9</v>
      </c>
      <c r="L95" s="23" t="s">
        <v>55</v>
      </c>
    </row>
    <row r="96" spans="1:12" ht="20.25">
      <c r="A96" s="19">
        <v>88</v>
      </c>
      <c r="B96" s="20" t="s">
        <v>9</v>
      </c>
      <c r="C96" s="34">
        <f aca="true" t="shared" si="45" ref="C96:C102">D96+E96+F96+G96+H96+I96</f>
        <v>0</v>
      </c>
      <c r="D96" s="34">
        <v>0</v>
      </c>
      <c r="E96" s="21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22" t="s">
        <v>24</v>
      </c>
    </row>
    <row r="97" spans="1:12" ht="20.25">
      <c r="A97" s="8">
        <v>89</v>
      </c>
      <c r="B97" s="9" t="s">
        <v>3</v>
      </c>
      <c r="C97" s="17">
        <f>D97+E97+F97+G97+H97+I97+J97+K97</f>
        <v>970.04</v>
      </c>
      <c r="D97" s="17">
        <v>173</v>
      </c>
      <c r="E97" s="10">
        <v>0</v>
      </c>
      <c r="F97" s="17">
        <v>121</v>
      </c>
      <c r="G97" s="17">
        <v>152.5</v>
      </c>
      <c r="H97" s="17">
        <v>130.87</v>
      </c>
      <c r="I97" s="17">
        <v>130.87</v>
      </c>
      <c r="J97" s="17">
        <v>130.9</v>
      </c>
      <c r="K97" s="17">
        <v>130.9</v>
      </c>
      <c r="L97" s="12" t="s">
        <v>24</v>
      </c>
    </row>
    <row r="98" spans="1:12" ht="162">
      <c r="A98" s="8">
        <v>90</v>
      </c>
      <c r="B98" s="9" t="s">
        <v>54</v>
      </c>
      <c r="C98" s="17">
        <f>D98+E98+F98+G98+H98+I98+J98+K98</f>
        <v>99.99</v>
      </c>
      <c r="D98" s="17">
        <f aca="true" t="shared" si="46" ref="D98:K98">D99+D100</f>
        <v>99.99</v>
      </c>
      <c r="E98" s="10">
        <f t="shared" si="46"/>
        <v>0</v>
      </c>
      <c r="F98" s="17">
        <f t="shared" si="46"/>
        <v>0</v>
      </c>
      <c r="G98" s="17">
        <f t="shared" si="46"/>
        <v>0</v>
      </c>
      <c r="H98" s="17">
        <f t="shared" si="46"/>
        <v>0</v>
      </c>
      <c r="I98" s="17">
        <f t="shared" si="46"/>
        <v>0</v>
      </c>
      <c r="J98" s="17">
        <f t="shared" si="46"/>
        <v>0</v>
      </c>
      <c r="K98" s="17">
        <f t="shared" si="46"/>
        <v>0</v>
      </c>
      <c r="L98" s="23" t="s">
        <v>56</v>
      </c>
    </row>
    <row r="99" spans="1:12" ht="20.25">
      <c r="A99" s="19">
        <v>91</v>
      </c>
      <c r="B99" s="20" t="s">
        <v>9</v>
      </c>
      <c r="C99" s="34">
        <f t="shared" si="45"/>
        <v>0</v>
      </c>
      <c r="D99" s="34">
        <v>0</v>
      </c>
      <c r="E99" s="21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22" t="s">
        <v>24</v>
      </c>
    </row>
    <row r="100" spans="1:12" ht="20.25">
      <c r="A100" s="8">
        <v>92</v>
      </c>
      <c r="B100" s="9" t="s">
        <v>3</v>
      </c>
      <c r="C100" s="17">
        <f>D100+E100+F100+G100+H100+I100+J100+K100</f>
        <v>99.99</v>
      </c>
      <c r="D100" s="17">
        <v>99.99</v>
      </c>
      <c r="E100" s="10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2" t="s">
        <v>24</v>
      </c>
    </row>
    <row r="101" spans="1:12" ht="182.25">
      <c r="A101" s="8">
        <f>A100+1</f>
        <v>93</v>
      </c>
      <c r="B101" s="9" t="s">
        <v>58</v>
      </c>
      <c r="C101" s="17">
        <f>D101+E101+F101+G101+H101+I101+J101+K101</f>
        <v>1485</v>
      </c>
      <c r="D101" s="17">
        <f aca="true" t="shared" si="47" ref="D101:K101">D102+D103</f>
        <v>0</v>
      </c>
      <c r="E101" s="10">
        <f t="shared" si="47"/>
        <v>0</v>
      </c>
      <c r="F101" s="17">
        <f t="shared" si="47"/>
        <v>1485</v>
      </c>
      <c r="G101" s="17">
        <f t="shared" si="47"/>
        <v>0</v>
      </c>
      <c r="H101" s="17">
        <f t="shared" si="47"/>
        <v>0</v>
      </c>
      <c r="I101" s="17">
        <f t="shared" si="47"/>
        <v>0</v>
      </c>
      <c r="J101" s="17">
        <f t="shared" si="47"/>
        <v>0</v>
      </c>
      <c r="K101" s="17">
        <f t="shared" si="47"/>
        <v>0</v>
      </c>
      <c r="L101" s="12" t="s">
        <v>60</v>
      </c>
    </row>
    <row r="102" spans="1:12" ht="20.25">
      <c r="A102" s="8">
        <f aca="true" t="shared" si="48" ref="A102:A123">A101+1</f>
        <v>94</v>
      </c>
      <c r="B102" s="20" t="s">
        <v>9</v>
      </c>
      <c r="C102" s="34">
        <f t="shared" si="45"/>
        <v>0</v>
      </c>
      <c r="D102" s="17">
        <v>0</v>
      </c>
      <c r="E102" s="10"/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2" t="s">
        <v>24</v>
      </c>
    </row>
    <row r="103" spans="1:12" ht="20.25">
      <c r="A103" s="8">
        <f t="shared" si="48"/>
        <v>95</v>
      </c>
      <c r="B103" s="9" t="s">
        <v>3</v>
      </c>
      <c r="C103" s="17">
        <f>D103+E103+F103+G103+H103+I103+J103+K103</f>
        <v>1485</v>
      </c>
      <c r="D103" s="17">
        <v>0</v>
      </c>
      <c r="E103" s="10"/>
      <c r="F103" s="17">
        <v>1485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2" t="s">
        <v>24</v>
      </c>
    </row>
    <row r="104" spans="1:12" ht="125.25" customHeight="1">
      <c r="A104" s="8">
        <f t="shared" si="48"/>
        <v>96</v>
      </c>
      <c r="B104" s="9" t="s">
        <v>59</v>
      </c>
      <c r="C104" s="17">
        <f>D104+E104+F104+G104+H104+I104+J104+K104</f>
        <v>15962.733400000001</v>
      </c>
      <c r="D104" s="17">
        <f aca="true" t="shared" si="49" ref="D104:K104">D105+D106</f>
        <v>0</v>
      </c>
      <c r="E104" s="10">
        <f t="shared" si="49"/>
        <v>0</v>
      </c>
      <c r="F104" s="17">
        <f t="shared" si="49"/>
        <v>1217.46</v>
      </c>
      <c r="G104" s="17">
        <f t="shared" si="49"/>
        <v>12352.7734</v>
      </c>
      <c r="H104" s="17">
        <f t="shared" si="49"/>
        <v>1172.5</v>
      </c>
      <c r="I104" s="17">
        <f t="shared" si="49"/>
        <v>1220</v>
      </c>
      <c r="J104" s="17">
        <f t="shared" si="49"/>
        <v>0</v>
      </c>
      <c r="K104" s="17">
        <f t="shared" si="49"/>
        <v>0</v>
      </c>
      <c r="L104" s="27" t="str">
        <f>'[1]Лист1 (для изм в МП)'!$J$104</f>
        <v>20.1</v>
      </c>
    </row>
    <row r="105" spans="1:12" ht="22.5" customHeight="1">
      <c r="A105" s="8">
        <f t="shared" si="48"/>
        <v>97</v>
      </c>
      <c r="B105" s="20" t="s">
        <v>9</v>
      </c>
      <c r="C105" s="34">
        <f>D105+E105+F105+G105+H105+I105</f>
        <v>0</v>
      </c>
      <c r="D105" s="17">
        <v>0</v>
      </c>
      <c r="E105" s="10"/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2" t="s">
        <v>24</v>
      </c>
    </row>
    <row r="106" spans="1:12" ht="22.5" customHeight="1">
      <c r="A106" s="8">
        <f t="shared" si="48"/>
        <v>98</v>
      </c>
      <c r="B106" s="9" t="s">
        <v>3</v>
      </c>
      <c r="C106" s="17">
        <f>D106+E106+F106+G106+H106+I106+J106+K106</f>
        <v>15962.733400000001</v>
      </c>
      <c r="D106" s="17">
        <v>0</v>
      </c>
      <c r="E106" s="10"/>
      <c r="F106" s="17">
        <v>1217.46</v>
      </c>
      <c r="G106" s="17">
        <v>12352.7734</v>
      </c>
      <c r="H106" s="17">
        <v>1172.5</v>
      </c>
      <c r="I106" s="17">
        <v>1220</v>
      </c>
      <c r="J106" s="17">
        <v>0</v>
      </c>
      <c r="K106" s="17">
        <v>0</v>
      </c>
      <c r="L106" s="12" t="s">
        <v>24</v>
      </c>
    </row>
    <row r="107" spans="1:12" ht="243">
      <c r="A107" s="8">
        <f t="shared" si="48"/>
        <v>99</v>
      </c>
      <c r="B107" s="9" t="s">
        <v>64</v>
      </c>
      <c r="C107" s="17">
        <f>D107+E107+F107+G107+H107+I107+J107+K107</f>
        <v>978.24</v>
      </c>
      <c r="D107" s="17">
        <f aca="true" t="shared" si="50" ref="D107:K107">D108+D109</f>
        <v>0</v>
      </c>
      <c r="E107" s="10">
        <f t="shared" si="50"/>
        <v>0</v>
      </c>
      <c r="F107" s="17">
        <f t="shared" si="50"/>
        <v>156</v>
      </c>
      <c r="G107" s="17">
        <f t="shared" si="50"/>
        <v>156</v>
      </c>
      <c r="H107" s="17">
        <f t="shared" si="50"/>
        <v>162.24</v>
      </c>
      <c r="I107" s="17">
        <f t="shared" si="50"/>
        <v>168</v>
      </c>
      <c r="J107" s="17">
        <f t="shared" si="50"/>
        <v>168</v>
      </c>
      <c r="K107" s="17">
        <f t="shared" si="50"/>
        <v>168</v>
      </c>
      <c r="L107" s="27" t="str">
        <f>'[1]Лист1 (для изм в МП)'!$J$107</f>
        <v>27.1</v>
      </c>
    </row>
    <row r="108" spans="1:12" ht="20.25">
      <c r="A108" s="8">
        <f t="shared" si="48"/>
        <v>100</v>
      </c>
      <c r="B108" s="20" t="s">
        <v>9</v>
      </c>
      <c r="C108" s="34">
        <f>D108+E108+F108+G108+H108+I108</f>
        <v>0</v>
      </c>
      <c r="D108" s="17">
        <v>0</v>
      </c>
      <c r="E108" s="10"/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2" t="s">
        <v>24</v>
      </c>
    </row>
    <row r="109" spans="1:12" ht="20.25">
      <c r="A109" s="8">
        <f t="shared" si="48"/>
        <v>101</v>
      </c>
      <c r="B109" s="9" t="s">
        <v>3</v>
      </c>
      <c r="C109" s="17">
        <f>D109+E109+F109+G109+H109+I109+J109+K109</f>
        <v>978.24</v>
      </c>
      <c r="D109" s="17">
        <v>0</v>
      </c>
      <c r="E109" s="10"/>
      <c r="F109" s="17">
        <v>156</v>
      </c>
      <c r="G109" s="17">
        <v>156</v>
      </c>
      <c r="H109" s="17">
        <v>162.24</v>
      </c>
      <c r="I109" s="17">
        <v>168</v>
      </c>
      <c r="J109" s="17">
        <v>168</v>
      </c>
      <c r="K109" s="17">
        <v>168</v>
      </c>
      <c r="L109" s="12" t="s">
        <v>24</v>
      </c>
    </row>
    <row r="110" spans="1:12" ht="39" customHeight="1">
      <c r="A110" s="8">
        <f t="shared" si="48"/>
        <v>102</v>
      </c>
      <c r="B110" s="67" t="s">
        <v>50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3"/>
    </row>
    <row r="111" spans="1:12" ht="38.25" customHeight="1">
      <c r="A111" s="8">
        <f t="shared" si="48"/>
        <v>103</v>
      </c>
      <c r="B111" s="9" t="s">
        <v>10</v>
      </c>
      <c r="C111" s="17">
        <f>C113</f>
        <v>161053.754</v>
      </c>
      <c r="D111" s="17">
        <f aca="true" t="shared" si="51" ref="D111:K111">D112+D113</f>
        <v>22698.54</v>
      </c>
      <c r="E111" s="10">
        <f t="shared" si="51"/>
        <v>0</v>
      </c>
      <c r="F111" s="17">
        <f t="shared" si="51"/>
        <v>22950.69</v>
      </c>
      <c r="G111" s="17">
        <f t="shared" si="51"/>
        <v>26497.304</v>
      </c>
      <c r="H111" s="17">
        <f t="shared" si="51"/>
        <v>21101.51</v>
      </c>
      <c r="I111" s="17">
        <f t="shared" si="51"/>
        <v>21851.71</v>
      </c>
      <c r="J111" s="17">
        <f t="shared" si="51"/>
        <v>22601.9</v>
      </c>
      <c r="K111" s="17">
        <f t="shared" si="51"/>
        <v>23352.1</v>
      </c>
      <c r="L111" s="12" t="s">
        <v>24</v>
      </c>
    </row>
    <row r="112" spans="1:12" ht="24" customHeight="1">
      <c r="A112" s="8">
        <f t="shared" si="48"/>
        <v>104</v>
      </c>
      <c r="B112" s="24" t="s">
        <v>2</v>
      </c>
      <c r="C112" s="17">
        <f>SUM(D112:I112)</f>
        <v>0</v>
      </c>
      <c r="D112" s="17">
        <f aca="true" t="shared" si="52" ref="D112:K113">D120</f>
        <v>0</v>
      </c>
      <c r="E112" s="10">
        <f t="shared" si="52"/>
        <v>0</v>
      </c>
      <c r="F112" s="17">
        <f t="shared" si="52"/>
        <v>0</v>
      </c>
      <c r="G112" s="17">
        <f t="shared" si="52"/>
        <v>0</v>
      </c>
      <c r="H112" s="17">
        <f t="shared" si="52"/>
        <v>0</v>
      </c>
      <c r="I112" s="17">
        <f t="shared" si="52"/>
        <v>0</v>
      </c>
      <c r="J112" s="17">
        <f t="shared" si="52"/>
        <v>0</v>
      </c>
      <c r="K112" s="17">
        <f t="shared" si="52"/>
        <v>0</v>
      </c>
      <c r="L112" s="12" t="s">
        <v>24</v>
      </c>
    </row>
    <row r="113" spans="1:12" ht="24.75" customHeight="1">
      <c r="A113" s="8">
        <f t="shared" si="48"/>
        <v>105</v>
      </c>
      <c r="B113" s="24" t="s">
        <v>3</v>
      </c>
      <c r="C113" s="17">
        <f>SUM(D113:K113)</f>
        <v>161053.754</v>
      </c>
      <c r="D113" s="17">
        <f t="shared" si="52"/>
        <v>22698.54</v>
      </c>
      <c r="E113" s="10">
        <f t="shared" si="52"/>
        <v>0</v>
      </c>
      <c r="F113" s="17">
        <f t="shared" si="52"/>
        <v>22950.69</v>
      </c>
      <c r="G113" s="17">
        <f t="shared" si="52"/>
        <v>26497.304</v>
      </c>
      <c r="H113" s="17">
        <f t="shared" si="52"/>
        <v>21101.51</v>
      </c>
      <c r="I113" s="17">
        <f t="shared" si="52"/>
        <v>21851.71</v>
      </c>
      <c r="J113" s="17">
        <f t="shared" si="52"/>
        <v>22601.9</v>
      </c>
      <c r="K113" s="17">
        <f t="shared" si="52"/>
        <v>23352.1</v>
      </c>
      <c r="L113" s="12" t="s">
        <v>24</v>
      </c>
    </row>
    <row r="114" spans="1:12" ht="25.5" customHeight="1">
      <c r="A114" s="8">
        <f t="shared" si="48"/>
        <v>106</v>
      </c>
      <c r="B114" s="48" t="s">
        <v>12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50"/>
    </row>
    <row r="115" spans="1:12" ht="58.5" customHeight="1">
      <c r="A115" s="8">
        <f t="shared" si="48"/>
        <v>107</v>
      </c>
      <c r="B115" s="13" t="s">
        <v>33</v>
      </c>
      <c r="C115" s="33">
        <f>D115+E115+F115+G115+H115+I115</f>
        <v>0</v>
      </c>
      <c r="D115" s="33">
        <f>D117</f>
        <v>0</v>
      </c>
      <c r="E115" s="14">
        <f>E117</f>
        <v>0</v>
      </c>
      <c r="F115" s="33">
        <f>F117</f>
        <v>0</v>
      </c>
      <c r="G115" s="33">
        <f>G117+G116</f>
        <v>0</v>
      </c>
      <c r="H115" s="33">
        <f>H117</f>
        <v>0</v>
      </c>
      <c r="I115" s="33">
        <f>I117</f>
        <v>0</v>
      </c>
      <c r="J115" s="33">
        <f>J117</f>
        <v>0</v>
      </c>
      <c r="K115" s="33">
        <f>K117</f>
        <v>0</v>
      </c>
      <c r="L115" s="15" t="s">
        <v>30</v>
      </c>
    </row>
    <row r="116" spans="1:12" ht="20.25">
      <c r="A116" s="8">
        <f t="shared" si="48"/>
        <v>108</v>
      </c>
      <c r="B116" s="13" t="s">
        <v>2</v>
      </c>
      <c r="C116" s="33">
        <f>D116+E116+F116+G116+H116+I116</f>
        <v>0</v>
      </c>
      <c r="D116" s="33">
        <v>0</v>
      </c>
      <c r="E116" s="14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15" t="s">
        <v>24</v>
      </c>
    </row>
    <row r="117" spans="1:12" ht="20.25">
      <c r="A117" s="8">
        <f t="shared" si="48"/>
        <v>109</v>
      </c>
      <c r="B117" s="13" t="s">
        <v>3</v>
      </c>
      <c r="C117" s="33">
        <f>D117+E117+F117+G117+H117+I117</f>
        <v>0</v>
      </c>
      <c r="D117" s="33">
        <v>0</v>
      </c>
      <c r="E117" s="14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15" t="s">
        <v>24</v>
      </c>
    </row>
    <row r="118" spans="1:12" ht="20.25">
      <c r="A118" s="8">
        <f t="shared" si="48"/>
        <v>110</v>
      </c>
      <c r="B118" s="69" t="s">
        <v>49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1"/>
    </row>
    <row r="119" spans="1:12" ht="60.75">
      <c r="A119" s="8">
        <f t="shared" si="48"/>
        <v>111</v>
      </c>
      <c r="B119" s="9" t="s">
        <v>11</v>
      </c>
      <c r="C119" s="17">
        <f aca="true" t="shared" si="53" ref="C119:K119">C120+C121</f>
        <v>161053.754</v>
      </c>
      <c r="D119" s="17">
        <f t="shared" si="53"/>
        <v>22698.54</v>
      </c>
      <c r="E119" s="10">
        <f t="shared" si="53"/>
        <v>0</v>
      </c>
      <c r="F119" s="17">
        <f t="shared" si="53"/>
        <v>22950.69</v>
      </c>
      <c r="G119" s="17">
        <f t="shared" si="53"/>
        <v>26497.304</v>
      </c>
      <c r="H119" s="17">
        <f t="shared" si="53"/>
        <v>21101.51</v>
      </c>
      <c r="I119" s="17">
        <f t="shared" si="53"/>
        <v>21851.71</v>
      </c>
      <c r="J119" s="17">
        <f t="shared" si="53"/>
        <v>22601.9</v>
      </c>
      <c r="K119" s="17">
        <f t="shared" si="53"/>
        <v>23352.1</v>
      </c>
      <c r="L119" s="12" t="s">
        <v>24</v>
      </c>
    </row>
    <row r="120" spans="1:12" ht="20.25">
      <c r="A120" s="8">
        <f t="shared" si="48"/>
        <v>112</v>
      </c>
      <c r="B120" s="9" t="s">
        <v>2</v>
      </c>
      <c r="C120" s="17">
        <f>D120+E120+F120+G120+H120+I120</f>
        <v>0</v>
      </c>
      <c r="D120" s="17">
        <v>0</v>
      </c>
      <c r="E120" s="10">
        <f>E122+E149+E143</f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2" t="s">
        <v>24</v>
      </c>
    </row>
    <row r="121" spans="1:12" ht="20.25">
      <c r="A121" s="8">
        <f t="shared" si="48"/>
        <v>113</v>
      </c>
      <c r="B121" s="9" t="s">
        <v>3</v>
      </c>
      <c r="C121" s="17">
        <f>D121+E121+F121+G121+H121+I121+J121+K121</f>
        <v>161053.754</v>
      </c>
      <c r="D121" s="17">
        <f aca="true" t="shared" si="54" ref="D121:K121">D123</f>
        <v>22698.54</v>
      </c>
      <c r="E121" s="10">
        <f t="shared" si="54"/>
        <v>0</v>
      </c>
      <c r="F121" s="17">
        <f t="shared" si="54"/>
        <v>22950.69</v>
      </c>
      <c r="G121" s="17">
        <f t="shared" si="54"/>
        <v>26497.304</v>
      </c>
      <c r="H121" s="17">
        <f t="shared" si="54"/>
        <v>21101.51</v>
      </c>
      <c r="I121" s="17">
        <f t="shared" si="54"/>
        <v>21851.71</v>
      </c>
      <c r="J121" s="17">
        <f t="shared" si="54"/>
        <v>22601.9</v>
      </c>
      <c r="K121" s="17">
        <f t="shared" si="54"/>
        <v>23352.1</v>
      </c>
      <c r="L121" s="12" t="s">
        <v>24</v>
      </c>
    </row>
    <row r="122" spans="1:12" ht="168" customHeight="1">
      <c r="A122" s="8">
        <f t="shared" si="48"/>
        <v>114</v>
      </c>
      <c r="B122" s="9" t="s">
        <v>53</v>
      </c>
      <c r="C122" s="17">
        <f>D122+E122+F122+G122+H122+I122+J122+K122</f>
        <v>161053.754</v>
      </c>
      <c r="D122" s="17">
        <f aca="true" t="shared" si="55" ref="D122:K122">D123</f>
        <v>22698.54</v>
      </c>
      <c r="E122" s="10">
        <f t="shared" si="55"/>
        <v>0</v>
      </c>
      <c r="F122" s="17">
        <f t="shared" si="55"/>
        <v>22950.69</v>
      </c>
      <c r="G122" s="17">
        <f t="shared" si="55"/>
        <v>26497.304</v>
      </c>
      <c r="H122" s="17">
        <f t="shared" si="55"/>
        <v>21101.51</v>
      </c>
      <c r="I122" s="17">
        <f t="shared" si="55"/>
        <v>21851.71</v>
      </c>
      <c r="J122" s="17">
        <f t="shared" si="55"/>
        <v>22601.9</v>
      </c>
      <c r="K122" s="17">
        <f t="shared" si="55"/>
        <v>23352.1</v>
      </c>
      <c r="L122" s="23" t="s">
        <v>57</v>
      </c>
    </row>
    <row r="123" spans="1:12" ht="20.25">
      <c r="A123" s="8">
        <f t="shared" si="48"/>
        <v>115</v>
      </c>
      <c r="B123" s="9" t="s">
        <v>3</v>
      </c>
      <c r="C123" s="17">
        <f>SUM(D123:K123)</f>
        <v>161053.754</v>
      </c>
      <c r="D123" s="17">
        <v>22698.54</v>
      </c>
      <c r="E123" s="10">
        <v>0</v>
      </c>
      <c r="F123" s="17">
        <v>22950.69</v>
      </c>
      <c r="G123" s="17">
        <v>26497.304</v>
      </c>
      <c r="H123" s="17">
        <v>21101.51</v>
      </c>
      <c r="I123" s="17">
        <v>21851.71</v>
      </c>
      <c r="J123" s="17">
        <v>22601.9</v>
      </c>
      <c r="K123" s="17">
        <v>23352.1</v>
      </c>
      <c r="L123" s="12" t="s">
        <v>24</v>
      </c>
    </row>
    <row r="124" ht="14.25">
      <c r="E124" s="3"/>
    </row>
    <row r="125" spans="1:5" ht="78.75" customHeight="1">
      <c r="A125" s="68" t="s">
        <v>61</v>
      </c>
      <c r="B125" s="68"/>
      <c r="E125" s="3"/>
    </row>
  </sheetData>
  <sheetProtection/>
  <mergeCells count="19">
    <mergeCell ref="B22:L22"/>
    <mergeCell ref="B27:L27"/>
    <mergeCell ref="D6:K7"/>
    <mergeCell ref="B50:L50"/>
    <mergeCell ref="A125:B125"/>
    <mergeCell ref="B114:L114"/>
    <mergeCell ref="B118:L118"/>
    <mergeCell ref="B58:L58"/>
    <mergeCell ref="B110:L110"/>
    <mergeCell ref="G2:L2"/>
    <mergeCell ref="B33:L33"/>
    <mergeCell ref="L6:L7"/>
    <mergeCell ref="B54:L54"/>
    <mergeCell ref="H1:L1"/>
    <mergeCell ref="A5:L5"/>
    <mergeCell ref="B6:B8"/>
    <mergeCell ref="A6:A8"/>
    <mergeCell ref="G3:L3"/>
    <mergeCell ref="C6:C8"/>
  </mergeCells>
  <printOptions/>
  <pageMargins left="0.8267716535433072" right="0.7874015748031497" top="1.1811023622047245" bottom="0.5905511811023623" header="0.31496062992125984" footer="0.31496062992125984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2021-01-29T10:58:25Z</dcterms:modified>
  <cp:category/>
  <cp:version/>
  <cp:contentType/>
  <cp:contentStatus/>
</cp:coreProperties>
</file>