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26" activeTab="0"/>
  </bookViews>
  <sheets>
    <sheet name="АГО по 2027 план" sheetId="1" r:id="rId1"/>
  </sheets>
  <definedNames>
    <definedName name="_edn1" localSheetId="0">'АГО по 2027 план'!#REF!</definedName>
    <definedName name="_ednref1" localSheetId="0">'АГО по 2027 план'!#REF!</definedName>
    <definedName name="_xlnm._FilterDatabase" localSheetId="0" hidden="1">'АГО по 2027 план'!$A$15:$M$87</definedName>
    <definedName name="_xlnm.Print_Titles" localSheetId="0">'АГО по 2027 план'!$15:$15</definedName>
    <definedName name="_xlnm.Print_Area" localSheetId="0">'АГО по 2027 план'!$A$1:$J$157</definedName>
  </definedNames>
  <calcPr fullCalcOnLoad="1"/>
</workbook>
</file>

<file path=xl/sharedStrings.xml><?xml version="1.0" encoding="utf-8"?>
<sst xmlns="http://schemas.openxmlformats.org/spreadsheetml/2006/main" count="225" uniqueCount="59">
  <si>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</si>
  <si>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</si>
  <si>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</si>
  <si>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</si>
  <si>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</si>
  <si>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</si>
  <si>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</si>
  <si>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</si>
  <si>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</si>
  <si>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</si>
  <si>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Всего</t>
  </si>
  <si>
    <t>Наименование мероприятия/ Источники расходов на финансирование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</si>
  <si>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</si>
  <si>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</si>
  <si>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</si>
  <si>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</si>
  <si>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>местный бюджет, в том числе субсидии учреждениям:</t>
  </si>
  <si>
    <t>местный бюджет, в том числе: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</si>
  <si>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</si>
  <si>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обеспечение деятельности Управления культуры Администрации Артемовского городского округа</t>
  </si>
  <si>
    <t>МБУК ДК "Энергетик"</t>
  </si>
  <si>
    <t xml:space="preserve">Капитальные вложения     </t>
  </si>
  <si>
    <t xml:space="preserve">Прочие нужды             </t>
  </si>
  <si>
    <t>Приложение № 2</t>
  </si>
  <si>
    <t>к муниципальной программе "Развитие культуры</t>
  </si>
  <si>
    <t>исполнитель: Устинова Е.В. тел.2-44-71</t>
  </si>
  <si>
    <t xml:space="preserve">Мероприятие 2.2. Модернизация муниципальных общедоступных библиотек в части комплектования книжных фондов (на условиях софинансирования за счет средств областного и федерального бюджетов), всего, из них:  </t>
  </si>
  <si>
    <t>МБУК АГО ДК "Угольщиков"</t>
  </si>
  <si>
    <t>Код федерального проекта</t>
  </si>
  <si>
    <t>Всего  по  муниципальной программе,  муниципальный заказчик  - Управление культуры Администрации Артемовского городского округа, из них:</t>
  </si>
  <si>
    <t>Мероприятие 1. Проведение ремонтных работ зданий, помещений и сооружений муниципальных учреждений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</si>
  <si>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культуры, создания условий для внедрения  инновационных   муниципальных услуг, оказываемых населению в сфере культуры, всего, из них:  </t>
  </si>
  <si>
    <t xml:space="preserve">Мероприятие 2.1. Проведение мероприятий, направленных на модернизацию материально-технической и фондовой  базы  муниципальных учреждений культуры, создания условий для внедрения  инновационных муниципальных услуг, оказываемых населению в сфере культуры, всего, из них:  </t>
  </si>
  <si>
    <t>Мероприятие 4. Обеспечение деятельности муниципальных библиотек, организация библиотечного обслуживания, всего, из них:</t>
  </si>
  <si>
    <t>Мероприятие 5. 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«Интернет» и развитие системы библиотечного дела с учетом задачи расширения информационных технологий и оцифровки, всего, из них:</t>
  </si>
  <si>
    <t>Мероприятие 6. Организация деятельности муниципального музея, приобретение, хранение и публикация музейных фондов, всего, из них:</t>
  </si>
  <si>
    <t>Мероприятие 7. Общепрограммные расходы, всего, из них:</t>
  </si>
  <si>
    <t>Мероприятие 8. Создание доступной среды для людей с ограниченными возможностями, всего, из них:</t>
  </si>
  <si>
    <t>Мероприятие 9. Развитие и благоустройство объектов, предназначенных для организации досуга жителей, всего, из них:</t>
  </si>
  <si>
    <t>Мероприятие 10. Выплата денежного поощрения лучшим муниципальным учреждениям культуры, всего, из них:</t>
  </si>
  <si>
    <t>Мероприятие 11. Выплата денежного поощрения лучшим работникам муниципальных учреждений культуры, всего, из них:</t>
  </si>
  <si>
    <t>План
мероприятий по выполнению  муниципальной  программы 
"Развитие культуры на территории Артемовского городского округа до 2027 года"</t>
  </si>
  <si>
    <t>на территории Артемовского городского округа до 2027 года"</t>
  </si>
  <si>
    <t>3, 4, 5, 10, 11</t>
  </si>
  <si>
    <t>3, 4, 5, 9, 21, 22, 24</t>
  </si>
  <si>
    <t>3, 4, 5, 6, 9, 21, 22, 24</t>
  </si>
  <si>
    <t>3, 4, 5, 9, 21,22, 24</t>
  </si>
  <si>
    <t>3, 4, 5, 8, 9, 21, 22, 24</t>
  </si>
  <si>
    <t>3, 4, 5, 6, 10, 11, 21, 22, 24</t>
  </si>
  <si>
    <t>3, 4, 5, 10, 11, 21, 22, 24</t>
  </si>
  <si>
    <t>3, 4, 5, 7, 10, 11, 21, 22, 24</t>
  </si>
  <si>
    <t>3, 4, 5, 8, 10, 11, 12, 13, 14, 21, 22, 24</t>
  </si>
  <si>
    <t>3, 4, 5, 6, 10, 21, 22, 24</t>
  </si>
  <si>
    <t>3, 4, 5, 10, 21, 22, 24</t>
  </si>
  <si>
    <t>3, 4, 5, 10,18, 19, 21, 22, 24</t>
  </si>
  <si>
    <t>3, 4, 5, 10, 11,16, 17, 21, 22, 24</t>
  </si>
  <si>
    <t>3, 4, 5, 8, 10, 11, 13, 14, 15, 21, 22, 24</t>
  </si>
  <si>
    <t>3, 4, 5, 8, 10, 11, 13, 14, 15,  21, 22, 24</t>
  </si>
  <si>
    <t>Номер строки целевого показателя, на достижение которого направлены мероприятия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</si>
</sst>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sz val="26"/>
      <name val="Liberation Serif"/>
      <family val="1"/>
    </font>
    <font>
      <b/>
      <sz val="26"/>
      <name val="Liberation Serif"/>
      <family val="1"/>
    </font>
    <font>
      <i/>
      <sz val="26"/>
      <name val="Liberation Serif"/>
      <family val="1"/>
    </font>
    <font>
      <sz val="13.5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8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center" vertical="top" wrapText="1"/>
    </xf>
    <xf numFmtId="17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9" fillId="0" borderId="0" xfId="0" applyNumberFormat="1" applyFont="1" applyFill="1" applyBorder="1" applyAlignment="1">
      <alignment horizontal="center" vertical="top" wrapText="1"/>
    </xf>
    <xf numFmtId="17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8" fontId="7" fillId="0" borderId="11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178" fontId="1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178" fontId="12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justify" vertical="top" wrapText="1"/>
    </xf>
    <xf numFmtId="178" fontId="12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5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57"/>
  <sheetViews>
    <sheetView tabSelected="1" view="pageBreakPreview" zoomScale="36" zoomScaleNormal="36" zoomScaleSheetLayoutView="36" workbookViewId="0" topLeftCell="A1">
      <pane ySplit="15" topLeftCell="A148" activePane="bottomLeft" state="frozen"/>
      <selection pane="topLeft" activeCell="B1" sqref="B1"/>
      <selection pane="bottomLeft" activeCell="J10" sqref="J10:J14"/>
    </sheetView>
  </sheetViews>
  <sheetFormatPr defaultColWidth="9.00390625" defaultRowHeight="12.75"/>
  <cols>
    <col min="1" max="1" width="9.625" style="8" customWidth="1"/>
    <col min="2" max="2" width="107.125" style="1" customWidth="1"/>
    <col min="3" max="3" width="33.75390625" style="1" customWidth="1"/>
    <col min="4" max="4" width="33.875" style="15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 customHeight="1">
      <c r="A1" s="22"/>
      <c r="B1" s="23"/>
      <c r="C1" s="23"/>
      <c r="D1" s="24"/>
      <c r="E1" s="24"/>
      <c r="F1" s="24"/>
      <c r="G1" s="63"/>
      <c r="H1" s="63"/>
      <c r="I1" s="63"/>
      <c r="J1" s="63"/>
      <c r="K1" s="4"/>
    </row>
    <row r="2" spans="1:11" ht="70.5" customHeight="1">
      <c r="A2" s="25"/>
      <c r="B2" s="26"/>
      <c r="C2" s="26"/>
      <c r="D2" s="27"/>
      <c r="E2" s="27"/>
      <c r="F2" s="27"/>
      <c r="G2" s="50"/>
      <c r="H2" s="50"/>
      <c r="I2" s="50"/>
      <c r="J2" s="50"/>
      <c r="K2" s="4"/>
    </row>
    <row r="3" spans="1:11" ht="33" customHeight="1">
      <c r="A3" s="25"/>
      <c r="B3" s="26"/>
      <c r="C3" s="26"/>
      <c r="D3" s="27"/>
      <c r="E3" s="27"/>
      <c r="F3" s="27"/>
      <c r="G3" s="50"/>
      <c r="H3" s="50"/>
      <c r="I3" s="50"/>
      <c r="J3" s="50"/>
      <c r="K3" s="4"/>
    </row>
    <row r="4" spans="1:11" ht="33">
      <c r="A4" s="25"/>
      <c r="B4" s="26"/>
      <c r="C4" s="26"/>
      <c r="D4" s="27"/>
      <c r="E4" s="28"/>
      <c r="F4" s="28"/>
      <c r="G4" s="50"/>
      <c r="H4" s="50"/>
      <c r="I4" s="50"/>
      <c r="J4" s="50"/>
      <c r="K4" s="4"/>
    </row>
    <row r="5" spans="1:11" ht="33" customHeight="1">
      <c r="A5" s="25"/>
      <c r="B5" s="26"/>
      <c r="C5" s="26"/>
      <c r="D5" s="27"/>
      <c r="E5" s="27"/>
      <c r="F5" s="27"/>
      <c r="G5" s="50" t="s">
        <v>23</v>
      </c>
      <c r="H5" s="50"/>
      <c r="I5" s="50"/>
      <c r="J5" s="50"/>
      <c r="K5" s="4"/>
    </row>
    <row r="6" spans="1:11" ht="33" customHeight="1">
      <c r="A6" s="25"/>
      <c r="B6" s="26"/>
      <c r="C6" s="26"/>
      <c r="D6" s="27"/>
      <c r="E6" s="27"/>
      <c r="F6" s="27"/>
      <c r="G6" s="50" t="s">
        <v>24</v>
      </c>
      <c r="H6" s="50"/>
      <c r="I6" s="50"/>
      <c r="J6" s="50"/>
      <c r="K6" s="4"/>
    </row>
    <row r="7" spans="1:11" ht="33" customHeight="1">
      <c r="A7" s="25"/>
      <c r="B7" s="26"/>
      <c r="C7" s="26"/>
      <c r="D7" s="27"/>
      <c r="E7" s="27"/>
      <c r="F7" s="27"/>
      <c r="G7" s="50" t="s">
        <v>42</v>
      </c>
      <c r="H7" s="50"/>
      <c r="I7" s="50"/>
      <c r="J7" s="50"/>
      <c r="K7" s="4"/>
    </row>
    <row r="8" spans="1:11" ht="33">
      <c r="A8" s="29"/>
      <c r="B8" s="30"/>
      <c r="C8" s="30"/>
      <c r="D8" s="31"/>
      <c r="E8" s="31"/>
      <c r="F8" s="31"/>
      <c r="G8" s="31"/>
      <c r="H8" s="31"/>
      <c r="I8" s="31"/>
      <c r="J8" s="32"/>
      <c r="K8" s="4"/>
    </row>
    <row r="9" spans="1:11" ht="110.25" customHeight="1">
      <c r="A9" s="51" t="s">
        <v>41</v>
      </c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2" s="17" customFormat="1" ht="42" customHeight="1">
      <c r="A10" s="53" t="s">
        <v>3</v>
      </c>
      <c r="B10" s="53" t="s">
        <v>11</v>
      </c>
      <c r="C10" s="60" t="s">
        <v>28</v>
      </c>
      <c r="D10" s="54" t="s">
        <v>0</v>
      </c>
      <c r="E10" s="55"/>
      <c r="F10" s="55"/>
      <c r="G10" s="55"/>
      <c r="H10" s="55"/>
      <c r="I10" s="55"/>
      <c r="J10" s="53" t="s">
        <v>58</v>
      </c>
      <c r="K10" s="20"/>
      <c r="L10" s="19"/>
    </row>
    <row r="11" spans="1:12" s="17" customFormat="1" ht="17.25" customHeight="1">
      <c r="A11" s="53"/>
      <c r="B11" s="53"/>
      <c r="C11" s="61"/>
      <c r="D11" s="56"/>
      <c r="E11" s="57"/>
      <c r="F11" s="57"/>
      <c r="G11" s="57"/>
      <c r="H11" s="57"/>
      <c r="I11" s="57"/>
      <c r="J11" s="53"/>
      <c r="K11" s="20"/>
      <c r="L11" s="19"/>
    </row>
    <row r="12" spans="1:12" s="17" customFormat="1" ht="17.25" customHeight="1">
      <c r="A12" s="53"/>
      <c r="B12" s="53"/>
      <c r="C12" s="61"/>
      <c r="D12" s="56"/>
      <c r="E12" s="57"/>
      <c r="F12" s="57"/>
      <c r="G12" s="57"/>
      <c r="H12" s="57"/>
      <c r="I12" s="57"/>
      <c r="J12" s="53"/>
      <c r="K12" s="20"/>
      <c r="L12" s="19"/>
    </row>
    <row r="13" spans="1:12" s="17" customFormat="1" ht="17.25" customHeight="1">
      <c r="A13" s="53"/>
      <c r="B13" s="53"/>
      <c r="C13" s="61"/>
      <c r="D13" s="58"/>
      <c r="E13" s="59"/>
      <c r="F13" s="59"/>
      <c r="G13" s="59"/>
      <c r="H13" s="59"/>
      <c r="I13" s="59"/>
      <c r="J13" s="53"/>
      <c r="K13" s="20"/>
      <c r="L13" s="19"/>
    </row>
    <row r="14" spans="1:12" s="17" customFormat="1" ht="135.75" customHeight="1">
      <c r="A14" s="53"/>
      <c r="B14" s="53"/>
      <c r="C14" s="62"/>
      <c r="D14" s="34" t="s">
        <v>10</v>
      </c>
      <c r="E14" s="34">
        <v>2023</v>
      </c>
      <c r="F14" s="34">
        <v>2024</v>
      </c>
      <c r="G14" s="34">
        <v>2025</v>
      </c>
      <c r="H14" s="34">
        <v>2026</v>
      </c>
      <c r="I14" s="34">
        <v>2027</v>
      </c>
      <c r="J14" s="53"/>
      <c r="K14" s="21"/>
      <c r="L14" s="19"/>
    </row>
    <row r="15" spans="1:11" ht="33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  <c r="I15" s="35">
        <v>9</v>
      </c>
      <c r="J15" s="35">
        <v>10</v>
      </c>
      <c r="K15" s="6"/>
    </row>
    <row r="16" spans="1:13" ht="139.5" customHeight="1">
      <c r="A16" s="35">
        <v>1</v>
      </c>
      <c r="B16" s="36" t="s">
        <v>29</v>
      </c>
      <c r="C16" s="36"/>
      <c r="D16" s="37">
        <f aca="true" t="shared" si="0" ref="D16:I16">SUM(D17:D19)</f>
        <v>1570937</v>
      </c>
      <c r="E16" s="37">
        <f>SUM(E17:E19)</f>
        <v>271185</v>
      </c>
      <c r="F16" s="37">
        <f t="shared" si="0"/>
        <v>291689</v>
      </c>
      <c r="G16" s="37">
        <f t="shared" si="0"/>
        <v>312692</v>
      </c>
      <c r="H16" s="37">
        <f t="shared" si="0"/>
        <v>351803</v>
      </c>
      <c r="I16" s="37">
        <f t="shared" si="0"/>
        <v>343568</v>
      </c>
      <c r="J16" s="35" t="s">
        <v>2</v>
      </c>
      <c r="K16" s="7"/>
      <c r="L16" s="2"/>
      <c r="M16" s="2"/>
    </row>
    <row r="17" spans="1:13" ht="33">
      <c r="A17" s="35">
        <v>2</v>
      </c>
      <c r="B17" s="38" t="s">
        <v>4</v>
      </c>
      <c r="C17" s="38"/>
      <c r="D17" s="39">
        <f>SUM(E17:I17)</f>
        <v>0</v>
      </c>
      <c r="E17" s="39">
        <f>E21+E25</f>
        <v>0</v>
      </c>
      <c r="F17" s="39">
        <f>F21+F25</f>
        <v>0</v>
      </c>
      <c r="G17" s="39">
        <f>G21+G25</f>
        <v>0</v>
      </c>
      <c r="H17" s="39">
        <f>H21+H25</f>
        <v>0</v>
      </c>
      <c r="I17" s="39">
        <f>I21+I25</f>
        <v>0</v>
      </c>
      <c r="J17" s="35"/>
      <c r="K17" s="7"/>
      <c r="L17" s="2"/>
      <c r="M17" s="2"/>
    </row>
    <row r="18" spans="1:13" ht="33">
      <c r="A18" s="35">
        <v>3</v>
      </c>
      <c r="B18" s="38" t="s">
        <v>1</v>
      </c>
      <c r="C18" s="38"/>
      <c r="D18" s="39">
        <f>SUM(E18:I18)</f>
        <v>0</v>
      </c>
      <c r="E18" s="39">
        <f>E26+E22</f>
        <v>0</v>
      </c>
      <c r="F18" s="39">
        <f>F26+F22</f>
        <v>0</v>
      </c>
      <c r="G18" s="39">
        <f>G26+G22</f>
        <v>0</v>
      </c>
      <c r="H18" s="39">
        <f>H26+H22</f>
        <v>0</v>
      </c>
      <c r="I18" s="39">
        <f>I26+I22</f>
        <v>0</v>
      </c>
      <c r="J18" s="35"/>
      <c r="K18" s="7"/>
      <c r="L18" s="2"/>
      <c r="M18" s="2"/>
    </row>
    <row r="19" spans="1:13" ht="33">
      <c r="A19" s="35">
        <v>4</v>
      </c>
      <c r="B19" s="38" t="s">
        <v>5</v>
      </c>
      <c r="C19" s="38"/>
      <c r="D19" s="39">
        <f>SUM(E19:I19)</f>
        <v>1570937</v>
      </c>
      <c r="E19" s="39">
        <f>E23+E27</f>
        <v>271185</v>
      </c>
      <c r="F19" s="39">
        <f>F23+F27</f>
        <v>291689</v>
      </c>
      <c r="G19" s="39">
        <f>G23+G27</f>
        <v>312692</v>
      </c>
      <c r="H19" s="39">
        <f>H23+H27</f>
        <v>351803</v>
      </c>
      <c r="I19" s="39">
        <f>I23+I27</f>
        <v>343568</v>
      </c>
      <c r="J19" s="35"/>
      <c r="K19" s="7"/>
      <c r="L19" s="2"/>
      <c r="M19" s="2"/>
    </row>
    <row r="20" spans="1:13" ht="33">
      <c r="A20" s="35">
        <v>5</v>
      </c>
      <c r="B20" s="38" t="s">
        <v>21</v>
      </c>
      <c r="C20" s="38"/>
      <c r="D20" s="39">
        <f aca="true" t="shared" si="1" ref="D20:I20">D21+D22+D23</f>
        <v>0</v>
      </c>
      <c r="E20" s="39">
        <f t="shared" si="1"/>
        <v>0</v>
      </c>
      <c r="F20" s="39">
        <f t="shared" si="1"/>
        <v>0</v>
      </c>
      <c r="G20" s="39">
        <f t="shared" si="1"/>
        <v>0</v>
      </c>
      <c r="H20" s="39">
        <f t="shared" si="1"/>
        <v>0</v>
      </c>
      <c r="I20" s="39">
        <f t="shared" si="1"/>
        <v>0</v>
      </c>
      <c r="J20" s="35"/>
      <c r="K20" s="7"/>
      <c r="L20" s="2"/>
      <c r="M20" s="2"/>
    </row>
    <row r="21" spans="1:13" ht="33">
      <c r="A21" s="35">
        <v>6</v>
      </c>
      <c r="B21" s="38" t="s">
        <v>4</v>
      </c>
      <c r="C21" s="38"/>
      <c r="D21" s="39">
        <f>SUM(E21:I21)</f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5"/>
      <c r="K21" s="7"/>
      <c r="L21" s="2"/>
      <c r="M21" s="2"/>
    </row>
    <row r="22" spans="1:13" ht="33">
      <c r="A22" s="35">
        <v>7</v>
      </c>
      <c r="B22" s="38" t="s">
        <v>1</v>
      </c>
      <c r="C22" s="38"/>
      <c r="D22" s="39">
        <f>SUM(E22:I22)</f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5"/>
      <c r="K22" s="7"/>
      <c r="L22" s="2"/>
      <c r="M22" s="2"/>
    </row>
    <row r="23" spans="1:13" ht="33">
      <c r="A23" s="35">
        <v>8</v>
      </c>
      <c r="B23" s="38" t="s">
        <v>5</v>
      </c>
      <c r="C23" s="38"/>
      <c r="D23" s="39">
        <f>SUM(E23:I23)</f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5"/>
      <c r="K23" s="7"/>
      <c r="L23" s="2"/>
      <c r="M23" s="2"/>
    </row>
    <row r="24" spans="1:13" ht="33">
      <c r="A24" s="35">
        <v>9</v>
      </c>
      <c r="B24" s="38" t="s">
        <v>22</v>
      </c>
      <c r="C24" s="38"/>
      <c r="D24" s="39">
        <f aca="true" t="shared" si="2" ref="D24:I24">SUM(D25:D27)</f>
        <v>1570937</v>
      </c>
      <c r="E24" s="39">
        <f t="shared" si="2"/>
        <v>271185</v>
      </c>
      <c r="F24" s="39">
        <f t="shared" si="2"/>
        <v>291689</v>
      </c>
      <c r="G24" s="39">
        <f t="shared" si="2"/>
        <v>312692</v>
      </c>
      <c r="H24" s="39">
        <f t="shared" si="2"/>
        <v>351803</v>
      </c>
      <c r="I24" s="39">
        <f t="shared" si="2"/>
        <v>343568</v>
      </c>
      <c r="J24" s="35"/>
      <c r="K24" s="7"/>
      <c r="L24" s="2"/>
      <c r="M24" s="2"/>
    </row>
    <row r="25" spans="1:13" ht="33">
      <c r="A25" s="35">
        <v>10</v>
      </c>
      <c r="B25" s="38" t="s">
        <v>4</v>
      </c>
      <c r="C25" s="38"/>
      <c r="D25" s="39">
        <f>SUM(E25:I25)</f>
        <v>0</v>
      </c>
      <c r="E25" s="39">
        <f>E29+E54+E71+E89+E94+E99+E122+E104+E110</f>
        <v>0</v>
      </c>
      <c r="F25" s="39">
        <f>F29+F54+F71+F89+F94+F99+F122+F104+F110</f>
        <v>0</v>
      </c>
      <c r="G25" s="39">
        <f>G29+G54+G71+G89+G94+G99+G122+G104+G110</f>
        <v>0</v>
      </c>
      <c r="H25" s="39">
        <f>H29+H54+H71+H89+H94+H99+H122+H104+H110</f>
        <v>0</v>
      </c>
      <c r="I25" s="39">
        <f>I29+I54+I71+I89+I94+I99+I122+I104+I110</f>
        <v>0</v>
      </c>
      <c r="J25" s="35"/>
      <c r="K25" s="7"/>
      <c r="L25" s="2"/>
      <c r="M25" s="2"/>
    </row>
    <row r="26" spans="1:13" ht="33">
      <c r="A26" s="35">
        <v>11</v>
      </c>
      <c r="B26" s="38" t="s">
        <v>1</v>
      </c>
      <c r="C26" s="38"/>
      <c r="D26" s="39">
        <f>SUM(E26:I26)</f>
        <v>0</v>
      </c>
      <c r="E26" s="39">
        <f>E30+E72+E95+E90+E100+E105+E111+E123+E42+E135+E147</f>
        <v>0</v>
      </c>
      <c r="F26" s="39">
        <f>F30+F72+F95+F90+F100+F105+F111+F123+F42+F135+F147</f>
        <v>0</v>
      </c>
      <c r="G26" s="39">
        <f>G30+G72+G95+G90+G100+G105+G111+G123+G42+G135+G147</f>
        <v>0</v>
      </c>
      <c r="H26" s="39">
        <f>H30+H72+H95+H90+H100+H105+H111+H123+H42+H135+H147</f>
        <v>0</v>
      </c>
      <c r="I26" s="39">
        <f>I30+I72+I95+I90+I100+I105+I111+I123+I42+I135+I147</f>
        <v>0</v>
      </c>
      <c r="J26" s="35"/>
      <c r="K26" s="7"/>
      <c r="L26" s="2"/>
      <c r="M26" s="2"/>
    </row>
    <row r="27" spans="1:13" ht="33">
      <c r="A27" s="35">
        <v>12</v>
      </c>
      <c r="B27" s="38" t="s">
        <v>5</v>
      </c>
      <c r="C27" s="38"/>
      <c r="D27" s="39">
        <f>SUM(E27:I27)</f>
        <v>1570937</v>
      </c>
      <c r="E27" s="39">
        <f>E31+E79+E91+E96+E101+E124+E106+E112+E136+E148+E44</f>
        <v>271185</v>
      </c>
      <c r="F27" s="39">
        <f>F31+F79+F91+F96+F101+F124+F106+F112+F136+F148+F44</f>
        <v>291689</v>
      </c>
      <c r="G27" s="39">
        <f>G31+G79+G91+G96+G101+G124+G106+G112+G136+G148+G44</f>
        <v>312692</v>
      </c>
      <c r="H27" s="39">
        <f>H31+H79+H91+H96+H101+H124+H106+H112+H136+H148+H44</f>
        <v>351803</v>
      </c>
      <c r="I27" s="39">
        <f>I31+I79+I91+I96+I101+I124+I106+I112+I136+I148+I44</f>
        <v>343568</v>
      </c>
      <c r="J27" s="35"/>
      <c r="K27" s="7"/>
      <c r="L27" s="2"/>
      <c r="M27" s="2"/>
    </row>
    <row r="28" spans="1:13" s="11" customFormat="1" ht="271.5" customHeight="1">
      <c r="A28" s="33">
        <v>13</v>
      </c>
      <c r="B28" s="36" t="s">
        <v>30</v>
      </c>
      <c r="C28" s="36"/>
      <c r="D28" s="37">
        <f>D29+D30+D31</f>
        <v>222510</v>
      </c>
      <c r="E28" s="37">
        <f>SUM(E29:E31)</f>
        <v>34910</v>
      </c>
      <c r="F28" s="37">
        <f>SUM(F29:F31)</f>
        <v>38600</v>
      </c>
      <c r="G28" s="37">
        <f>SUM(G29:G31)</f>
        <v>43000</v>
      </c>
      <c r="H28" s="37">
        <f>SUM(H29:H31)</f>
        <v>61000</v>
      </c>
      <c r="I28" s="37">
        <f>SUM(I29:I31)</f>
        <v>45000</v>
      </c>
      <c r="J28" s="33" t="s">
        <v>2</v>
      </c>
      <c r="K28" s="9"/>
      <c r="L28" s="10"/>
      <c r="M28" s="10"/>
    </row>
    <row r="29" spans="1:13" s="14" customFormat="1" ht="33">
      <c r="A29" s="35">
        <v>14</v>
      </c>
      <c r="B29" s="38" t="s">
        <v>4</v>
      </c>
      <c r="C29" s="38"/>
      <c r="D29" s="39">
        <f aca="true" t="shared" si="3" ref="D29:D39">SUM(E29:I29)</f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40"/>
      <c r="K29" s="12"/>
      <c r="L29" s="13"/>
      <c r="M29" s="13"/>
    </row>
    <row r="30" spans="1:13" s="14" customFormat="1" ht="33">
      <c r="A30" s="35">
        <v>15</v>
      </c>
      <c r="B30" s="38" t="s">
        <v>1</v>
      </c>
      <c r="C30" s="38"/>
      <c r="D30" s="39">
        <f t="shared" si="3"/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0"/>
      <c r="K30" s="12"/>
      <c r="L30" s="13"/>
      <c r="M30" s="13"/>
    </row>
    <row r="31" spans="1:13" s="14" customFormat="1" ht="66">
      <c r="A31" s="35">
        <v>16</v>
      </c>
      <c r="B31" s="38" t="s">
        <v>16</v>
      </c>
      <c r="C31" s="38"/>
      <c r="D31" s="39">
        <f t="shared" si="3"/>
        <v>222510</v>
      </c>
      <c r="E31" s="39">
        <f>E32+E33+E34+E35+E36+E37+E39+E38</f>
        <v>34910</v>
      </c>
      <c r="F31" s="39">
        <f>F32+F33+F34+F35+F36+F37+F39+F38</f>
        <v>38600</v>
      </c>
      <c r="G31" s="39">
        <f>G32+G33+G34+G35+G36+G37+G39+G38</f>
        <v>43000</v>
      </c>
      <c r="H31" s="39">
        <f>H32+H33+H34+H35+H36+H37+H39+H38</f>
        <v>61000</v>
      </c>
      <c r="I31" s="39">
        <f>I32+I33+I34+I35+I36+I37+I39+I38</f>
        <v>45000</v>
      </c>
      <c r="J31" s="40"/>
      <c r="K31" s="12"/>
      <c r="L31" s="13"/>
      <c r="M31" s="13"/>
    </row>
    <row r="32" spans="1:13" s="17" customFormat="1" ht="76.5" customHeight="1">
      <c r="A32" s="35">
        <v>17</v>
      </c>
      <c r="B32" s="38" t="s">
        <v>13</v>
      </c>
      <c r="C32" s="38"/>
      <c r="D32" s="39">
        <f t="shared" si="3"/>
        <v>67310</v>
      </c>
      <c r="E32" s="39">
        <f>1710+600</f>
        <v>2310</v>
      </c>
      <c r="F32" s="39">
        <v>5000</v>
      </c>
      <c r="G32" s="39">
        <v>10000</v>
      </c>
      <c r="H32" s="39">
        <f>10000+15000</f>
        <v>25000</v>
      </c>
      <c r="I32" s="39">
        <f>5000*5</f>
        <v>25000</v>
      </c>
      <c r="J32" s="41" t="s">
        <v>44</v>
      </c>
      <c r="K32" s="18"/>
      <c r="L32" s="16"/>
      <c r="M32" s="16"/>
    </row>
    <row r="33" spans="1:13" s="17" customFormat="1" ht="66">
      <c r="A33" s="35">
        <v>18</v>
      </c>
      <c r="B33" s="38" t="s">
        <v>14</v>
      </c>
      <c r="C33" s="38"/>
      <c r="D33" s="39">
        <f t="shared" si="3"/>
        <v>24500</v>
      </c>
      <c r="E33" s="39">
        <f>400+100</f>
        <v>500</v>
      </c>
      <c r="F33" s="39">
        <f>8000+2000</f>
        <v>10000</v>
      </c>
      <c r="G33" s="39">
        <v>8000</v>
      </c>
      <c r="H33" s="39">
        <v>6000</v>
      </c>
      <c r="I33" s="39">
        <v>0</v>
      </c>
      <c r="J33" s="41" t="s">
        <v>45</v>
      </c>
      <c r="K33" s="18"/>
      <c r="L33" s="16"/>
      <c r="M33" s="16"/>
    </row>
    <row r="34" spans="1:13" s="17" customFormat="1" ht="66">
      <c r="A34" s="35">
        <v>19</v>
      </c>
      <c r="B34" s="38" t="s">
        <v>15</v>
      </c>
      <c r="C34" s="38"/>
      <c r="D34" s="39">
        <f t="shared" si="3"/>
        <v>20000</v>
      </c>
      <c r="E34" s="39">
        <v>0</v>
      </c>
      <c r="F34" s="39">
        <v>0</v>
      </c>
      <c r="G34" s="39">
        <v>20000</v>
      </c>
      <c r="H34" s="39">
        <v>0</v>
      </c>
      <c r="I34" s="39">
        <v>0</v>
      </c>
      <c r="J34" s="41" t="s">
        <v>44</v>
      </c>
      <c r="K34" s="18"/>
      <c r="L34" s="16"/>
      <c r="M34" s="16"/>
    </row>
    <row r="35" spans="1:13" s="17" customFormat="1" ht="66">
      <c r="A35" s="35">
        <v>20</v>
      </c>
      <c r="B35" s="38" t="s">
        <v>6</v>
      </c>
      <c r="C35" s="38"/>
      <c r="D35" s="39">
        <f t="shared" si="3"/>
        <v>5000</v>
      </c>
      <c r="E35" s="39">
        <v>0</v>
      </c>
      <c r="F35" s="39">
        <v>0</v>
      </c>
      <c r="G35" s="39">
        <v>5000</v>
      </c>
      <c r="H35" s="39">
        <v>0</v>
      </c>
      <c r="I35" s="39">
        <v>0</v>
      </c>
      <c r="J35" s="41" t="s">
        <v>44</v>
      </c>
      <c r="K35" s="18"/>
      <c r="L35" s="16"/>
      <c r="M35" s="16"/>
    </row>
    <row r="36" spans="1:13" s="17" customFormat="1" ht="66">
      <c r="A36" s="35">
        <v>21</v>
      </c>
      <c r="B36" s="38" t="s">
        <v>7</v>
      </c>
      <c r="C36" s="38"/>
      <c r="D36" s="39">
        <f t="shared" si="3"/>
        <v>20000</v>
      </c>
      <c r="E36" s="39">
        <v>0</v>
      </c>
      <c r="F36" s="39">
        <v>0</v>
      </c>
      <c r="G36" s="39">
        <v>0</v>
      </c>
      <c r="H36" s="39">
        <v>0</v>
      </c>
      <c r="I36" s="39">
        <v>20000</v>
      </c>
      <c r="J36" s="41" t="s">
        <v>44</v>
      </c>
      <c r="K36" s="18"/>
      <c r="L36" s="16"/>
      <c r="M36" s="16"/>
    </row>
    <row r="37" spans="1:13" s="17" customFormat="1" ht="72.75" customHeight="1">
      <c r="A37" s="35">
        <v>22</v>
      </c>
      <c r="B37" s="38" t="s">
        <v>8</v>
      </c>
      <c r="C37" s="38"/>
      <c r="D37" s="39">
        <f t="shared" si="3"/>
        <v>30000</v>
      </c>
      <c r="E37" s="39">
        <v>0</v>
      </c>
      <c r="F37" s="39">
        <v>0</v>
      </c>
      <c r="G37" s="39">
        <v>0</v>
      </c>
      <c r="H37" s="39">
        <v>30000</v>
      </c>
      <c r="I37" s="39">
        <v>0</v>
      </c>
      <c r="J37" s="41" t="s">
        <v>44</v>
      </c>
      <c r="K37" s="18"/>
      <c r="L37" s="16"/>
      <c r="M37" s="16"/>
    </row>
    <row r="38" spans="1:13" s="17" customFormat="1" ht="72.75" customHeight="1">
      <c r="A38" s="35">
        <v>23</v>
      </c>
      <c r="B38" s="38" t="s">
        <v>27</v>
      </c>
      <c r="C38" s="38"/>
      <c r="D38" s="39">
        <f t="shared" si="3"/>
        <v>5700</v>
      </c>
      <c r="E38" s="39">
        <f>1600+500</f>
        <v>2100</v>
      </c>
      <c r="F38" s="39">
        <f>3100+500</f>
        <v>3600</v>
      </c>
      <c r="G38" s="39">
        <v>0</v>
      </c>
      <c r="H38" s="39">
        <v>0</v>
      </c>
      <c r="I38" s="39">
        <v>0</v>
      </c>
      <c r="J38" s="41" t="s">
        <v>46</v>
      </c>
      <c r="K38" s="18"/>
      <c r="L38" s="16"/>
      <c r="M38" s="16"/>
    </row>
    <row r="39" spans="1:13" s="17" customFormat="1" ht="69.75" customHeight="1">
      <c r="A39" s="35">
        <v>24</v>
      </c>
      <c r="B39" s="42" t="s">
        <v>9</v>
      </c>
      <c r="C39" s="42"/>
      <c r="D39" s="39">
        <f t="shared" si="3"/>
        <v>50000</v>
      </c>
      <c r="E39" s="39">
        <v>30000</v>
      </c>
      <c r="F39" s="39">
        <v>20000</v>
      </c>
      <c r="G39" s="39">
        <v>0</v>
      </c>
      <c r="H39" s="39">
        <v>0</v>
      </c>
      <c r="I39" s="39">
        <v>0</v>
      </c>
      <c r="J39" s="41" t="s">
        <v>47</v>
      </c>
      <c r="K39" s="18"/>
      <c r="L39" s="16"/>
      <c r="M39" s="16"/>
    </row>
    <row r="40" spans="1:13" s="11" customFormat="1" ht="237.75" customHeight="1">
      <c r="A40" s="33">
        <v>25</v>
      </c>
      <c r="B40" s="36" t="s">
        <v>31</v>
      </c>
      <c r="C40" s="36"/>
      <c r="D40" s="37">
        <f aca="true" t="shared" si="4" ref="D40:I40">D41+D42+D44</f>
        <v>108500</v>
      </c>
      <c r="E40" s="37">
        <f t="shared" si="4"/>
        <v>13800</v>
      </c>
      <c r="F40" s="37">
        <f t="shared" si="4"/>
        <v>18000</v>
      </c>
      <c r="G40" s="37">
        <f>G41+G42+G44</f>
        <v>18900</v>
      </c>
      <c r="H40" s="37">
        <f t="shared" si="4"/>
        <v>28900</v>
      </c>
      <c r="I40" s="37">
        <f t="shared" si="4"/>
        <v>28900</v>
      </c>
      <c r="J40" s="33" t="s">
        <v>2</v>
      </c>
      <c r="K40" s="9"/>
      <c r="L40" s="10"/>
      <c r="M40" s="10"/>
    </row>
    <row r="41" spans="1:13" s="14" customFormat="1" ht="33">
      <c r="A41" s="35">
        <v>26</v>
      </c>
      <c r="B41" s="38" t="s">
        <v>4</v>
      </c>
      <c r="C41" s="38"/>
      <c r="D41" s="39">
        <f aca="true" t="shared" si="5" ref="D41:D52">SUM(E41:I41)</f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5"/>
      <c r="K41" s="12"/>
      <c r="L41" s="13"/>
      <c r="M41" s="13"/>
    </row>
    <row r="42" spans="1:13" s="14" customFormat="1" ht="33">
      <c r="A42" s="35">
        <v>27</v>
      </c>
      <c r="B42" s="38" t="s">
        <v>1</v>
      </c>
      <c r="C42" s="38"/>
      <c r="D42" s="39">
        <f t="shared" si="5"/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5"/>
      <c r="K42" s="12"/>
      <c r="L42" s="13"/>
      <c r="M42" s="13"/>
    </row>
    <row r="43" spans="1:13" s="14" customFormat="1" ht="66">
      <c r="A43" s="35">
        <v>28</v>
      </c>
      <c r="B43" s="38" t="s">
        <v>14</v>
      </c>
      <c r="C43" s="38"/>
      <c r="D43" s="39">
        <f t="shared" si="5"/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41" t="s">
        <v>48</v>
      </c>
      <c r="K43" s="12"/>
      <c r="L43" s="13"/>
      <c r="M43" s="13"/>
    </row>
    <row r="44" spans="1:13" s="14" customFormat="1" ht="66">
      <c r="A44" s="35">
        <v>29</v>
      </c>
      <c r="B44" s="38" t="s">
        <v>16</v>
      </c>
      <c r="C44" s="38"/>
      <c r="D44" s="39">
        <f t="shared" si="5"/>
        <v>108500</v>
      </c>
      <c r="E44" s="39">
        <f>E45+E46+E47+E48+E49+E51+E52+E50</f>
        <v>13800</v>
      </c>
      <c r="F44" s="39">
        <f>F45+F46+F47+F48+F49+F51+F52+F50</f>
        <v>18000</v>
      </c>
      <c r="G44" s="39">
        <f>G45+G46+G47+G48+G49+G51+G52+G50</f>
        <v>18900</v>
      </c>
      <c r="H44" s="39">
        <f>H45+H46+H47+H48+H49+H51+H52+H50</f>
        <v>28900</v>
      </c>
      <c r="I44" s="39">
        <f>I45+I46+I47+I48+I49+I51+I52+I50</f>
        <v>28900</v>
      </c>
      <c r="J44" s="35"/>
      <c r="K44" s="12"/>
      <c r="L44" s="13"/>
      <c r="M44" s="13"/>
    </row>
    <row r="45" spans="1:13" s="14" customFormat="1" ht="66">
      <c r="A45" s="35">
        <v>30</v>
      </c>
      <c r="B45" s="38" t="s">
        <v>13</v>
      </c>
      <c r="C45" s="38"/>
      <c r="D45" s="39">
        <f t="shared" si="5"/>
        <v>10000</v>
      </c>
      <c r="E45" s="39">
        <f>E57</f>
        <v>2000</v>
      </c>
      <c r="F45" s="39">
        <f>F57</f>
        <v>2000</v>
      </c>
      <c r="G45" s="39">
        <f>G57</f>
        <v>2000</v>
      </c>
      <c r="H45" s="39">
        <f>H57</f>
        <v>2000</v>
      </c>
      <c r="I45" s="39">
        <f>I57</f>
        <v>2000</v>
      </c>
      <c r="J45" s="41" t="s">
        <v>49</v>
      </c>
      <c r="K45" s="12"/>
      <c r="L45" s="13"/>
      <c r="M45" s="13"/>
    </row>
    <row r="46" spans="1:13" s="14" customFormat="1" ht="66">
      <c r="A46" s="35">
        <v>31</v>
      </c>
      <c r="B46" s="38" t="s">
        <v>14</v>
      </c>
      <c r="C46" s="38"/>
      <c r="D46" s="39">
        <f t="shared" si="5"/>
        <v>14000</v>
      </c>
      <c r="E46" s="39">
        <f>E58+E69</f>
        <v>2700</v>
      </c>
      <c r="F46" s="39">
        <f>F58+F69</f>
        <v>3200</v>
      </c>
      <c r="G46" s="39">
        <f>G58+G69</f>
        <v>2700</v>
      </c>
      <c r="H46" s="39">
        <f>H58+H69</f>
        <v>2700</v>
      </c>
      <c r="I46" s="39">
        <f>I58+I69</f>
        <v>2700</v>
      </c>
      <c r="J46" s="41" t="s">
        <v>48</v>
      </c>
      <c r="K46" s="12"/>
      <c r="L46" s="13"/>
      <c r="M46" s="13"/>
    </row>
    <row r="47" spans="1:13" s="14" customFormat="1" ht="66">
      <c r="A47" s="35">
        <v>32</v>
      </c>
      <c r="B47" s="38" t="s">
        <v>20</v>
      </c>
      <c r="C47" s="38"/>
      <c r="D47" s="39">
        <f t="shared" si="5"/>
        <v>58700</v>
      </c>
      <c r="E47" s="39">
        <f>E59</f>
        <v>1900</v>
      </c>
      <c r="F47" s="39">
        <f aca="true" t="shared" si="6" ref="E47:I50">F59</f>
        <v>6800</v>
      </c>
      <c r="G47" s="39">
        <f t="shared" si="6"/>
        <v>10000</v>
      </c>
      <c r="H47" s="39">
        <f t="shared" si="6"/>
        <v>20000</v>
      </c>
      <c r="I47" s="39">
        <f t="shared" si="6"/>
        <v>20000</v>
      </c>
      <c r="J47" s="41" t="s">
        <v>49</v>
      </c>
      <c r="K47" s="12"/>
      <c r="L47" s="13"/>
      <c r="M47" s="13"/>
    </row>
    <row r="48" spans="1:13" s="14" customFormat="1" ht="66">
      <c r="A48" s="35">
        <v>33</v>
      </c>
      <c r="B48" s="38" t="s">
        <v>6</v>
      </c>
      <c r="C48" s="38"/>
      <c r="D48" s="39">
        <f t="shared" si="5"/>
        <v>5000</v>
      </c>
      <c r="E48" s="39">
        <f>E60</f>
        <v>1000</v>
      </c>
      <c r="F48" s="39">
        <f t="shared" si="6"/>
        <v>1000</v>
      </c>
      <c r="G48" s="39">
        <f t="shared" si="6"/>
        <v>1000</v>
      </c>
      <c r="H48" s="39">
        <f t="shared" si="6"/>
        <v>1000</v>
      </c>
      <c r="I48" s="39">
        <f t="shared" si="6"/>
        <v>1000</v>
      </c>
      <c r="J48" s="41" t="s">
        <v>49</v>
      </c>
      <c r="K48" s="12"/>
      <c r="L48" s="13"/>
      <c r="M48" s="13"/>
    </row>
    <row r="49" spans="1:13" s="14" customFormat="1" ht="66">
      <c r="A49" s="35">
        <v>34</v>
      </c>
      <c r="B49" s="38" t="s">
        <v>7</v>
      </c>
      <c r="C49" s="38"/>
      <c r="D49" s="39">
        <f t="shared" si="5"/>
        <v>5000</v>
      </c>
      <c r="E49" s="39">
        <f>E61</f>
        <v>1000</v>
      </c>
      <c r="F49" s="39">
        <f t="shared" si="6"/>
        <v>1000</v>
      </c>
      <c r="G49" s="39">
        <f t="shared" si="6"/>
        <v>1000</v>
      </c>
      <c r="H49" s="39">
        <f t="shared" si="6"/>
        <v>1000</v>
      </c>
      <c r="I49" s="39">
        <f t="shared" si="6"/>
        <v>1000</v>
      </c>
      <c r="J49" s="41" t="s">
        <v>50</v>
      </c>
      <c r="K49" s="12"/>
      <c r="L49" s="13"/>
      <c r="M49" s="13"/>
    </row>
    <row r="50" spans="1:13" s="14" customFormat="1" ht="66">
      <c r="A50" s="35">
        <v>35</v>
      </c>
      <c r="B50" s="38" t="s">
        <v>8</v>
      </c>
      <c r="C50" s="38"/>
      <c r="D50" s="39">
        <f t="shared" si="5"/>
        <v>6200</v>
      </c>
      <c r="E50" s="39">
        <f t="shared" si="6"/>
        <v>2200</v>
      </c>
      <c r="F50" s="39">
        <f aca="true" t="shared" si="7" ref="F50:I52">F62</f>
        <v>1000</v>
      </c>
      <c r="G50" s="39">
        <f t="shared" si="7"/>
        <v>1000</v>
      </c>
      <c r="H50" s="39">
        <f t="shared" si="7"/>
        <v>1000</v>
      </c>
      <c r="I50" s="39">
        <f t="shared" si="7"/>
        <v>1000</v>
      </c>
      <c r="J50" s="41" t="s">
        <v>49</v>
      </c>
      <c r="K50" s="12"/>
      <c r="L50" s="13"/>
      <c r="M50" s="13"/>
    </row>
    <row r="51" spans="1:13" s="14" customFormat="1" ht="66">
      <c r="A51" s="35">
        <v>36</v>
      </c>
      <c r="B51" s="38" t="s">
        <v>27</v>
      </c>
      <c r="C51" s="38"/>
      <c r="D51" s="39">
        <f t="shared" si="5"/>
        <v>5000</v>
      </c>
      <c r="E51" s="39">
        <f>E63</f>
        <v>1000</v>
      </c>
      <c r="F51" s="39">
        <f t="shared" si="7"/>
        <v>1000</v>
      </c>
      <c r="G51" s="39">
        <f t="shared" si="7"/>
        <v>1000</v>
      </c>
      <c r="H51" s="39">
        <f t="shared" si="7"/>
        <v>1000</v>
      </c>
      <c r="I51" s="39">
        <f t="shared" si="7"/>
        <v>1000</v>
      </c>
      <c r="J51" s="41" t="s">
        <v>49</v>
      </c>
      <c r="K51" s="12"/>
      <c r="L51" s="13"/>
      <c r="M51" s="13"/>
    </row>
    <row r="52" spans="1:13" s="14" customFormat="1" ht="111.75" customHeight="1">
      <c r="A52" s="35">
        <v>37</v>
      </c>
      <c r="B52" s="38" t="s">
        <v>9</v>
      </c>
      <c r="C52" s="38"/>
      <c r="D52" s="39">
        <f t="shared" si="5"/>
        <v>4600</v>
      </c>
      <c r="E52" s="39">
        <f>E64</f>
        <v>2000</v>
      </c>
      <c r="F52" s="39">
        <f t="shared" si="7"/>
        <v>2000</v>
      </c>
      <c r="G52" s="39">
        <f t="shared" si="7"/>
        <v>200</v>
      </c>
      <c r="H52" s="39">
        <f t="shared" si="7"/>
        <v>200</v>
      </c>
      <c r="I52" s="39">
        <f t="shared" si="7"/>
        <v>200</v>
      </c>
      <c r="J52" s="41" t="s">
        <v>56</v>
      </c>
      <c r="K52" s="12"/>
      <c r="L52" s="13"/>
      <c r="M52" s="13"/>
    </row>
    <row r="53" spans="1:13" s="11" customFormat="1" ht="240" customHeight="1">
      <c r="A53" s="33">
        <v>38</v>
      </c>
      <c r="B53" s="36" t="s">
        <v>32</v>
      </c>
      <c r="C53" s="36"/>
      <c r="D53" s="37">
        <f aca="true" t="shared" si="8" ref="D53:I53">D54+D55+D56</f>
        <v>105000</v>
      </c>
      <c r="E53" s="37">
        <f t="shared" si="8"/>
        <v>13100</v>
      </c>
      <c r="F53" s="37">
        <f t="shared" si="8"/>
        <v>17300</v>
      </c>
      <c r="G53" s="37">
        <f t="shared" si="8"/>
        <v>18200</v>
      </c>
      <c r="H53" s="37">
        <f t="shared" si="8"/>
        <v>28200</v>
      </c>
      <c r="I53" s="37">
        <f t="shared" si="8"/>
        <v>28200</v>
      </c>
      <c r="J53" s="33" t="s">
        <v>2</v>
      </c>
      <c r="K53" s="9"/>
      <c r="L53" s="10"/>
      <c r="M53" s="10"/>
    </row>
    <row r="54" spans="1:13" s="14" customFormat="1" ht="33">
      <c r="A54" s="35">
        <v>39</v>
      </c>
      <c r="B54" s="38" t="s">
        <v>4</v>
      </c>
      <c r="C54" s="38"/>
      <c r="D54" s="39">
        <f aca="true" t="shared" si="9" ref="D54:D64">SUM(E54:I54)</f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5"/>
      <c r="K54" s="12"/>
      <c r="L54" s="13"/>
      <c r="M54" s="13"/>
    </row>
    <row r="55" spans="1:13" s="14" customFormat="1" ht="33">
      <c r="A55" s="35">
        <v>40</v>
      </c>
      <c r="B55" s="38" t="s">
        <v>1</v>
      </c>
      <c r="C55" s="38"/>
      <c r="D55" s="39">
        <f t="shared" si="9"/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5"/>
      <c r="K55" s="12"/>
      <c r="L55" s="13"/>
      <c r="M55" s="13"/>
    </row>
    <row r="56" spans="1:13" s="14" customFormat="1" ht="66">
      <c r="A56" s="35">
        <v>41</v>
      </c>
      <c r="B56" s="38" t="s">
        <v>16</v>
      </c>
      <c r="C56" s="38"/>
      <c r="D56" s="39">
        <f t="shared" si="9"/>
        <v>105000</v>
      </c>
      <c r="E56" s="39">
        <f>E57+E58+E59+E60+E61+E62+E64+E63</f>
        <v>13100</v>
      </c>
      <c r="F56" s="39">
        <f>F57+F58+F59+F60+F61+F62+F64+F63</f>
        <v>17300</v>
      </c>
      <c r="G56" s="39">
        <f>G57+G58+G59+G60+G61+G62+G64+G63</f>
        <v>18200</v>
      </c>
      <c r="H56" s="39">
        <f>H57+H58+H59+H60+H61+H62+H64+H63</f>
        <v>28200</v>
      </c>
      <c r="I56" s="39">
        <f>I57+I58+I59+I60+I61+I62+I64+I63</f>
        <v>28200</v>
      </c>
      <c r="J56" s="35"/>
      <c r="K56" s="12"/>
      <c r="L56" s="13"/>
      <c r="M56" s="13"/>
    </row>
    <row r="57" spans="1:13" s="14" customFormat="1" ht="66">
      <c r="A57" s="35">
        <v>42</v>
      </c>
      <c r="B57" s="38" t="s">
        <v>13</v>
      </c>
      <c r="C57" s="38"/>
      <c r="D57" s="39">
        <f t="shared" si="9"/>
        <v>10000</v>
      </c>
      <c r="E57" s="39">
        <v>2000</v>
      </c>
      <c r="F57" s="39">
        <v>2000</v>
      </c>
      <c r="G57" s="39">
        <v>2000</v>
      </c>
      <c r="H57" s="39">
        <v>2000</v>
      </c>
      <c r="I57" s="39">
        <v>2000</v>
      </c>
      <c r="J57" s="41" t="s">
        <v>49</v>
      </c>
      <c r="K57" s="12"/>
      <c r="L57" s="13"/>
      <c r="M57" s="13"/>
    </row>
    <row r="58" spans="1:13" s="14" customFormat="1" ht="66">
      <c r="A58" s="35">
        <v>43</v>
      </c>
      <c r="B58" s="38" t="s">
        <v>14</v>
      </c>
      <c r="C58" s="38"/>
      <c r="D58" s="39">
        <f t="shared" si="9"/>
        <v>10500</v>
      </c>
      <c r="E58" s="39">
        <v>2000</v>
      </c>
      <c r="F58" s="39">
        <v>2500</v>
      </c>
      <c r="G58" s="39">
        <v>2000</v>
      </c>
      <c r="H58" s="39">
        <v>2000</v>
      </c>
      <c r="I58" s="39">
        <v>2000</v>
      </c>
      <c r="J58" s="41" t="s">
        <v>48</v>
      </c>
      <c r="K58" s="12"/>
      <c r="L58" s="13"/>
      <c r="M58" s="13"/>
    </row>
    <row r="59" spans="1:13" s="14" customFormat="1" ht="66">
      <c r="A59" s="35">
        <v>44</v>
      </c>
      <c r="B59" s="38" t="s">
        <v>20</v>
      </c>
      <c r="C59" s="38"/>
      <c r="D59" s="39">
        <f t="shared" si="9"/>
        <v>58700</v>
      </c>
      <c r="E59" s="39">
        <v>1900</v>
      </c>
      <c r="F59" s="39">
        <f>4800+2000</f>
        <v>6800</v>
      </c>
      <c r="G59" s="39">
        <v>10000</v>
      </c>
      <c r="H59" s="39">
        <v>20000</v>
      </c>
      <c r="I59" s="39">
        <v>20000</v>
      </c>
      <c r="J59" s="41" t="s">
        <v>49</v>
      </c>
      <c r="K59" s="12"/>
      <c r="L59" s="13"/>
      <c r="M59" s="13"/>
    </row>
    <row r="60" spans="1:13" s="14" customFormat="1" ht="66">
      <c r="A60" s="35">
        <v>45</v>
      </c>
      <c r="B60" s="38" t="s">
        <v>6</v>
      </c>
      <c r="C60" s="38"/>
      <c r="D60" s="39">
        <f t="shared" si="9"/>
        <v>5000</v>
      </c>
      <c r="E60" s="39">
        <v>1000</v>
      </c>
      <c r="F60" s="39">
        <v>1000</v>
      </c>
      <c r="G60" s="39">
        <v>1000</v>
      </c>
      <c r="H60" s="39">
        <v>1000</v>
      </c>
      <c r="I60" s="39">
        <v>1000</v>
      </c>
      <c r="J60" s="41" t="s">
        <v>49</v>
      </c>
      <c r="K60" s="12"/>
      <c r="L60" s="13"/>
      <c r="M60" s="13"/>
    </row>
    <row r="61" spans="1:13" s="14" customFormat="1" ht="66">
      <c r="A61" s="35">
        <v>46</v>
      </c>
      <c r="B61" s="38" t="s">
        <v>7</v>
      </c>
      <c r="C61" s="38"/>
      <c r="D61" s="39">
        <f t="shared" si="9"/>
        <v>5000</v>
      </c>
      <c r="E61" s="39">
        <v>1000</v>
      </c>
      <c r="F61" s="39">
        <v>1000</v>
      </c>
      <c r="G61" s="39">
        <v>1000</v>
      </c>
      <c r="H61" s="39">
        <v>1000</v>
      </c>
      <c r="I61" s="39">
        <v>1000</v>
      </c>
      <c r="J61" s="41" t="s">
        <v>50</v>
      </c>
      <c r="K61" s="12"/>
      <c r="L61" s="13"/>
      <c r="M61" s="13"/>
    </row>
    <row r="62" spans="1:13" s="14" customFormat="1" ht="33">
      <c r="A62" s="35">
        <v>47</v>
      </c>
      <c r="B62" s="38" t="s">
        <v>8</v>
      </c>
      <c r="C62" s="38"/>
      <c r="D62" s="39">
        <f t="shared" si="9"/>
        <v>6200</v>
      </c>
      <c r="E62" s="39">
        <v>2200</v>
      </c>
      <c r="F62" s="39">
        <v>1000</v>
      </c>
      <c r="G62" s="39">
        <v>1000</v>
      </c>
      <c r="H62" s="39">
        <v>1000</v>
      </c>
      <c r="I62" s="39">
        <v>1000</v>
      </c>
      <c r="J62" s="41" t="s">
        <v>43</v>
      </c>
      <c r="K62" s="12"/>
      <c r="L62" s="13"/>
      <c r="M62" s="13"/>
    </row>
    <row r="63" spans="1:13" s="14" customFormat="1" ht="66">
      <c r="A63" s="35">
        <v>48</v>
      </c>
      <c r="B63" s="38" t="s">
        <v>27</v>
      </c>
      <c r="C63" s="38"/>
      <c r="D63" s="39">
        <f t="shared" si="9"/>
        <v>5000</v>
      </c>
      <c r="E63" s="39">
        <v>1000</v>
      </c>
      <c r="F63" s="39">
        <v>1000</v>
      </c>
      <c r="G63" s="39">
        <v>1000</v>
      </c>
      <c r="H63" s="39">
        <v>1000</v>
      </c>
      <c r="I63" s="39">
        <v>1000</v>
      </c>
      <c r="J63" s="41" t="s">
        <v>49</v>
      </c>
      <c r="K63" s="12"/>
      <c r="L63" s="13"/>
      <c r="M63" s="13"/>
    </row>
    <row r="64" spans="1:13" s="14" customFormat="1" ht="99">
      <c r="A64" s="35">
        <v>49</v>
      </c>
      <c r="B64" s="38" t="s">
        <v>9</v>
      </c>
      <c r="C64" s="38"/>
      <c r="D64" s="39">
        <f t="shared" si="9"/>
        <v>4600</v>
      </c>
      <c r="E64" s="39">
        <v>2000</v>
      </c>
      <c r="F64" s="39">
        <v>2000</v>
      </c>
      <c r="G64" s="39">
        <v>200</v>
      </c>
      <c r="H64" s="39">
        <v>200</v>
      </c>
      <c r="I64" s="39">
        <v>200</v>
      </c>
      <c r="J64" s="41" t="s">
        <v>56</v>
      </c>
      <c r="K64" s="12"/>
      <c r="L64" s="13"/>
      <c r="M64" s="13"/>
    </row>
    <row r="65" spans="1:13" s="11" customFormat="1" ht="204" customHeight="1">
      <c r="A65" s="33">
        <v>50</v>
      </c>
      <c r="B65" s="36" t="s">
        <v>26</v>
      </c>
      <c r="C65" s="36"/>
      <c r="D65" s="37">
        <f aca="true" t="shared" si="10" ref="D65:I65">D66+D67+D68</f>
        <v>3500</v>
      </c>
      <c r="E65" s="37">
        <f t="shared" si="10"/>
        <v>700</v>
      </c>
      <c r="F65" s="37">
        <f t="shared" si="10"/>
        <v>700</v>
      </c>
      <c r="G65" s="37">
        <f t="shared" si="10"/>
        <v>700</v>
      </c>
      <c r="H65" s="37">
        <f t="shared" si="10"/>
        <v>700</v>
      </c>
      <c r="I65" s="37">
        <f t="shared" si="10"/>
        <v>700</v>
      </c>
      <c r="J65" s="33" t="s">
        <v>2</v>
      </c>
      <c r="K65" s="9"/>
      <c r="L65" s="10"/>
      <c r="M65" s="10"/>
    </row>
    <row r="66" spans="1:13" s="14" customFormat="1" ht="33">
      <c r="A66" s="35">
        <v>51</v>
      </c>
      <c r="B66" s="38" t="s">
        <v>4</v>
      </c>
      <c r="C66" s="38"/>
      <c r="D66" s="39">
        <f>SUM(E66:I66)</f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5"/>
      <c r="K66" s="12"/>
      <c r="L66" s="13"/>
      <c r="M66" s="13"/>
    </row>
    <row r="67" spans="1:13" s="14" customFormat="1" ht="33">
      <c r="A67" s="35">
        <v>52</v>
      </c>
      <c r="B67" s="38" t="s">
        <v>1</v>
      </c>
      <c r="C67" s="38"/>
      <c r="D67" s="39">
        <f>SUM(E67:I67)</f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5"/>
      <c r="K67" s="12"/>
      <c r="L67" s="13"/>
      <c r="M67" s="13"/>
    </row>
    <row r="68" spans="1:13" s="14" customFormat="1" ht="66">
      <c r="A68" s="35">
        <v>53</v>
      </c>
      <c r="B68" s="38" t="s">
        <v>16</v>
      </c>
      <c r="C68" s="38"/>
      <c r="D68" s="39">
        <f>SUM(E68:I68)</f>
        <v>3500</v>
      </c>
      <c r="E68" s="39">
        <f>E69</f>
        <v>700</v>
      </c>
      <c r="F68" s="39">
        <f>F69</f>
        <v>700</v>
      </c>
      <c r="G68" s="39">
        <f>G69</f>
        <v>700</v>
      </c>
      <c r="H68" s="39">
        <f>H69</f>
        <v>700</v>
      </c>
      <c r="I68" s="39">
        <f>I69</f>
        <v>700</v>
      </c>
      <c r="J68" s="35"/>
      <c r="K68" s="12"/>
      <c r="L68" s="13"/>
      <c r="M68" s="13"/>
    </row>
    <row r="69" spans="1:13" s="14" customFormat="1" ht="66">
      <c r="A69" s="35">
        <v>54</v>
      </c>
      <c r="B69" s="38" t="s">
        <v>14</v>
      </c>
      <c r="C69" s="38"/>
      <c r="D69" s="39">
        <f>SUM(E69:I69)</f>
        <v>3500</v>
      </c>
      <c r="E69" s="39">
        <v>700</v>
      </c>
      <c r="F69" s="39">
        <v>700</v>
      </c>
      <c r="G69" s="39">
        <v>700</v>
      </c>
      <c r="H69" s="39">
        <v>700</v>
      </c>
      <c r="I69" s="39">
        <v>700</v>
      </c>
      <c r="J69" s="41" t="s">
        <v>52</v>
      </c>
      <c r="K69" s="12"/>
      <c r="L69" s="13"/>
      <c r="M69" s="13"/>
    </row>
    <row r="70" spans="1:13" s="11" customFormat="1" ht="173.25" customHeight="1">
      <c r="A70" s="33">
        <v>55</v>
      </c>
      <c r="B70" s="36" t="s">
        <v>18</v>
      </c>
      <c r="C70" s="36"/>
      <c r="D70" s="37">
        <f aca="true" t="shared" si="11" ref="D70:I70">D71+D72+D79</f>
        <v>865658</v>
      </c>
      <c r="E70" s="37">
        <f>E71+E72+E79</f>
        <v>156645</v>
      </c>
      <c r="F70" s="37">
        <f t="shared" si="11"/>
        <v>164421</v>
      </c>
      <c r="G70" s="37">
        <f t="shared" si="11"/>
        <v>172758</v>
      </c>
      <c r="H70" s="37">
        <f t="shared" si="11"/>
        <v>181387</v>
      </c>
      <c r="I70" s="37">
        <f t="shared" si="11"/>
        <v>190447</v>
      </c>
      <c r="J70" s="33" t="s">
        <v>2</v>
      </c>
      <c r="K70" s="9"/>
      <c r="L70" s="10"/>
      <c r="M70" s="10"/>
    </row>
    <row r="71" spans="1:13" s="14" customFormat="1" ht="33">
      <c r="A71" s="35">
        <v>56</v>
      </c>
      <c r="B71" s="38" t="s">
        <v>4</v>
      </c>
      <c r="C71" s="38"/>
      <c r="D71" s="39">
        <f aca="true" t="shared" si="12" ref="D71:D87">SUM(E71:I71)</f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3"/>
      <c r="K71" s="12"/>
      <c r="L71" s="13"/>
      <c r="M71" s="13"/>
    </row>
    <row r="72" spans="1:13" s="14" customFormat="1" ht="33">
      <c r="A72" s="35">
        <v>57</v>
      </c>
      <c r="B72" s="38" t="s">
        <v>1</v>
      </c>
      <c r="C72" s="38"/>
      <c r="D72" s="39">
        <f>SUM(E72:I72)</f>
        <v>0</v>
      </c>
      <c r="E72" s="39">
        <f>SUM(E73:E78)</f>
        <v>0</v>
      </c>
      <c r="F72" s="39">
        <f>SUM(F73:F78)</f>
        <v>0</v>
      </c>
      <c r="G72" s="39">
        <f>SUM(G73:G78)</f>
        <v>0</v>
      </c>
      <c r="H72" s="39">
        <f>SUM(H73:H78)</f>
        <v>0</v>
      </c>
      <c r="I72" s="39">
        <f>SUM(I73:I78)</f>
        <v>0</v>
      </c>
      <c r="J72" s="33"/>
      <c r="K72" s="12"/>
      <c r="L72" s="13"/>
      <c r="M72" s="13"/>
    </row>
    <row r="73" spans="1:13" s="14" customFormat="1" ht="66">
      <c r="A73" s="35">
        <v>58</v>
      </c>
      <c r="B73" s="38" t="s">
        <v>13</v>
      </c>
      <c r="C73" s="38"/>
      <c r="D73" s="39">
        <f t="shared" si="12"/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5" t="s">
        <v>53</v>
      </c>
      <c r="K73" s="12"/>
      <c r="L73" s="13"/>
      <c r="M73" s="13"/>
    </row>
    <row r="74" spans="1:13" s="14" customFormat="1" ht="66">
      <c r="A74" s="35">
        <v>59</v>
      </c>
      <c r="B74" s="38" t="s">
        <v>20</v>
      </c>
      <c r="C74" s="38"/>
      <c r="D74" s="39">
        <f t="shared" si="12"/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5" t="s">
        <v>53</v>
      </c>
      <c r="K74" s="12"/>
      <c r="L74" s="13"/>
      <c r="M74" s="13"/>
    </row>
    <row r="75" spans="1:13" s="14" customFormat="1" ht="66">
      <c r="A75" s="35">
        <v>60</v>
      </c>
      <c r="B75" s="38" t="s">
        <v>6</v>
      </c>
      <c r="C75" s="38"/>
      <c r="D75" s="39">
        <f t="shared" si="12"/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5" t="s">
        <v>54</v>
      </c>
      <c r="K75" s="12"/>
      <c r="L75" s="13"/>
      <c r="M75" s="13"/>
    </row>
    <row r="76" spans="1:13" s="14" customFormat="1" ht="66">
      <c r="A76" s="35">
        <v>61</v>
      </c>
      <c r="B76" s="38" t="s">
        <v>7</v>
      </c>
      <c r="C76" s="38"/>
      <c r="D76" s="39">
        <f t="shared" si="12"/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5" t="s">
        <v>53</v>
      </c>
      <c r="K76" s="12"/>
      <c r="L76" s="13"/>
      <c r="M76" s="13"/>
    </row>
    <row r="77" spans="1:13" s="14" customFormat="1" ht="66">
      <c r="A77" s="35">
        <v>62</v>
      </c>
      <c r="B77" s="38" t="s">
        <v>8</v>
      </c>
      <c r="C77" s="38"/>
      <c r="D77" s="39">
        <f t="shared" si="12"/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5" t="s">
        <v>53</v>
      </c>
      <c r="K77" s="12"/>
      <c r="L77" s="13"/>
      <c r="M77" s="13"/>
    </row>
    <row r="78" spans="1:13" s="17" customFormat="1" ht="70.5" customHeight="1">
      <c r="A78" s="35">
        <v>63</v>
      </c>
      <c r="B78" s="38" t="s">
        <v>27</v>
      </c>
      <c r="C78" s="38"/>
      <c r="D78" s="39">
        <f>SUM(E78:I78)</f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41" t="s">
        <v>53</v>
      </c>
      <c r="K78" s="18"/>
      <c r="L78" s="16"/>
      <c r="M78" s="16"/>
    </row>
    <row r="79" spans="1:13" s="14" customFormat="1" ht="66">
      <c r="A79" s="35">
        <v>64</v>
      </c>
      <c r="B79" s="38" t="s">
        <v>16</v>
      </c>
      <c r="C79" s="38"/>
      <c r="D79" s="39">
        <f t="shared" si="12"/>
        <v>865658</v>
      </c>
      <c r="E79" s="39">
        <f>E80+E81+E82+E83+E84+E85+E87+E86</f>
        <v>156645</v>
      </c>
      <c r="F79" s="39">
        <f>F80+F81+F82+F83+F84+F85+F87+F86</f>
        <v>164421</v>
      </c>
      <c r="G79" s="39">
        <f>G80+G81+G82+G83+G84+G85+G87+G86</f>
        <v>172758</v>
      </c>
      <c r="H79" s="39">
        <f>H80+H81+H82+H83+H84+H85+H87+H86</f>
        <v>181387</v>
      </c>
      <c r="I79" s="39">
        <f>I80+I81+I82+I83+I84+I85+I87+I86</f>
        <v>190447</v>
      </c>
      <c r="J79" s="33"/>
      <c r="K79" s="12"/>
      <c r="L79" s="13"/>
      <c r="M79" s="13"/>
    </row>
    <row r="80" spans="1:13" ht="66">
      <c r="A80" s="35">
        <v>65</v>
      </c>
      <c r="B80" s="38" t="s">
        <v>13</v>
      </c>
      <c r="C80" s="38"/>
      <c r="D80" s="39">
        <f t="shared" si="12"/>
        <v>396010</v>
      </c>
      <c r="E80" s="43">
        <f>70747-250+500</f>
        <v>70997</v>
      </c>
      <c r="F80" s="39">
        <f>74907+500</f>
        <v>75407</v>
      </c>
      <c r="G80" s="39">
        <v>79177</v>
      </c>
      <c r="H80" s="39">
        <v>83136</v>
      </c>
      <c r="I80" s="39">
        <v>87293</v>
      </c>
      <c r="J80" s="41" t="s">
        <v>49</v>
      </c>
      <c r="K80" s="7"/>
      <c r="L80" s="2"/>
      <c r="M80" s="2"/>
    </row>
    <row r="81" spans="1:13" ht="66">
      <c r="A81" s="35">
        <v>66</v>
      </c>
      <c r="B81" s="38" t="s">
        <v>14</v>
      </c>
      <c r="C81" s="38"/>
      <c r="D81" s="39">
        <f t="shared" si="12"/>
        <v>385</v>
      </c>
      <c r="E81" s="43">
        <v>35</v>
      </c>
      <c r="F81" s="39">
        <v>50</v>
      </c>
      <c r="G81" s="39">
        <v>100</v>
      </c>
      <c r="H81" s="39">
        <v>100</v>
      </c>
      <c r="I81" s="39">
        <v>100</v>
      </c>
      <c r="J81" s="41" t="s">
        <v>52</v>
      </c>
      <c r="K81" s="7"/>
      <c r="L81" s="2"/>
      <c r="M81" s="2"/>
    </row>
    <row r="82" spans="1:13" ht="66">
      <c r="A82" s="35">
        <v>67</v>
      </c>
      <c r="B82" s="38" t="s">
        <v>20</v>
      </c>
      <c r="C82" s="38"/>
      <c r="D82" s="39">
        <f t="shared" si="12"/>
        <v>128220</v>
      </c>
      <c r="E82" s="39">
        <f>17640+500+6000</f>
        <v>24140</v>
      </c>
      <c r="F82" s="39">
        <f>18648+500+5000</f>
        <v>24148</v>
      </c>
      <c r="G82" s="39">
        <v>25355</v>
      </c>
      <c r="H82" s="39">
        <v>26623</v>
      </c>
      <c r="I82" s="39">
        <v>27954</v>
      </c>
      <c r="J82" s="41" t="s">
        <v>49</v>
      </c>
      <c r="K82" s="7"/>
      <c r="L82" s="2"/>
      <c r="M82" s="2"/>
    </row>
    <row r="83" spans="1:13" ht="66">
      <c r="A83" s="35">
        <v>68</v>
      </c>
      <c r="B83" s="38" t="s">
        <v>6</v>
      </c>
      <c r="C83" s="38"/>
      <c r="D83" s="39">
        <f t="shared" si="12"/>
        <v>50947</v>
      </c>
      <c r="E83" s="39">
        <f>7937+300+1000</f>
        <v>9237</v>
      </c>
      <c r="F83" s="39">
        <f>8377+300+1000</f>
        <v>9677</v>
      </c>
      <c r="G83" s="39">
        <v>10161</v>
      </c>
      <c r="H83" s="39">
        <v>10669</v>
      </c>
      <c r="I83" s="39">
        <v>11203</v>
      </c>
      <c r="J83" s="41" t="s">
        <v>49</v>
      </c>
      <c r="K83" s="7"/>
      <c r="L83" s="2"/>
      <c r="M83" s="2"/>
    </row>
    <row r="84" spans="1:13" ht="70.5" customHeight="1">
      <c r="A84" s="35">
        <v>69</v>
      </c>
      <c r="B84" s="38" t="s">
        <v>7</v>
      </c>
      <c r="C84" s="38"/>
      <c r="D84" s="39">
        <f t="shared" si="12"/>
        <v>67860</v>
      </c>
      <c r="E84" s="39">
        <v>12202</v>
      </c>
      <c r="F84" s="39">
        <f>28938-16025</f>
        <v>12913</v>
      </c>
      <c r="G84" s="39">
        <v>13559</v>
      </c>
      <c r="H84" s="39">
        <v>14237</v>
      </c>
      <c r="I84" s="39">
        <v>14949</v>
      </c>
      <c r="J84" s="41" t="s">
        <v>50</v>
      </c>
      <c r="K84" s="7"/>
      <c r="L84" s="2"/>
      <c r="M84" s="2"/>
    </row>
    <row r="85" spans="1:13" ht="66">
      <c r="A85" s="35">
        <v>70</v>
      </c>
      <c r="B85" s="38" t="s">
        <v>8</v>
      </c>
      <c r="C85" s="38"/>
      <c r="D85" s="39">
        <f t="shared" si="12"/>
        <v>135010</v>
      </c>
      <c r="E85" s="39">
        <f>19143+400+4820</f>
        <v>24363</v>
      </c>
      <c r="F85" s="39">
        <f>20271+400+5000</f>
        <v>25671</v>
      </c>
      <c r="G85" s="39">
        <v>26955</v>
      </c>
      <c r="H85" s="39">
        <v>28303</v>
      </c>
      <c r="I85" s="39">
        <v>29718</v>
      </c>
      <c r="J85" s="41" t="s">
        <v>49</v>
      </c>
      <c r="K85" s="7"/>
      <c r="L85" s="2"/>
      <c r="M85" s="2"/>
    </row>
    <row r="86" spans="1:13" ht="101.25" customHeight="1">
      <c r="A86" s="35">
        <v>71</v>
      </c>
      <c r="B86" s="38" t="s">
        <v>9</v>
      </c>
      <c r="C86" s="38"/>
      <c r="D86" s="39">
        <f t="shared" si="12"/>
        <v>355</v>
      </c>
      <c r="E86" s="39">
        <v>25</v>
      </c>
      <c r="F86" s="39">
        <v>30</v>
      </c>
      <c r="G86" s="39">
        <v>100</v>
      </c>
      <c r="H86" s="39">
        <v>100</v>
      </c>
      <c r="I86" s="39">
        <v>100</v>
      </c>
      <c r="J86" s="41" t="s">
        <v>56</v>
      </c>
      <c r="K86" s="7"/>
      <c r="L86" s="2"/>
      <c r="M86" s="2"/>
    </row>
    <row r="87" spans="1:13" ht="80.25" customHeight="1">
      <c r="A87" s="35">
        <v>72</v>
      </c>
      <c r="B87" s="38" t="s">
        <v>27</v>
      </c>
      <c r="C87" s="38"/>
      <c r="D87" s="39">
        <f t="shared" si="12"/>
        <v>86871</v>
      </c>
      <c r="E87" s="39">
        <f>15146+500</f>
        <v>15646</v>
      </c>
      <c r="F87" s="39">
        <f>16025+500</f>
        <v>16525</v>
      </c>
      <c r="G87" s="39">
        <v>17351</v>
      </c>
      <c r="H87" s="39">
        <v>18219</v>
      </c>
      <c r="I87" s="39">
        <v>19130</v>
      </c>
      <c r="J87" s="41" t="s">
        <v>49</v>
      </c>
      <c r="K87" s="7"/>
      <c r="L87" s="2"/>
      <c r="M87" s="2"/>
    </row>
    <row r="88" spans="1:13" s="11" customFormat="1" ht="105.75" customHeight="1">
      <c r="A88" s="33">
        <v>73</v>
      </c>
      <c r="B88" s="36" t="s">
        <v>33</v>
      </c>
      <c r="C88" s="36"/>
      <c r="D88" s="37">
        <f aca="true" t="shared" si="13" ref="D88:I88">D89+D90+D91</f>
        <v>228011</v>
      </c>
      <c r="E88" s="37">
        <f t="shared" si="13"/>
        <v>41297</v>
      </c>
      <c r="F88" s="37">
        <f t="shared" si="13"/>
        <v>43320</v>
      </c>
      <c r="G88" s="37">
        <f t="shared" si="13"/>
        <v>45486</v>
      </c>
      <c r="H88" s="37">
        <f t="shared" si="13"/>
        <v>47760</v>
      </c>
      <c r="I88" s="37">
        <f t="shared" si="13"/>
        <v>50148</v>
      </c>
      <c r="J88" s="33"/>
      <c r="K88" s="9"/>
      <c r="L88" s="10"/>
      <c r="M88" s="10"/>
    </row>
    <row r="89" spans="1:13" s="14" customFormat="1" ht="33">
      <c r="A89" s="35">
        <v>74</v>
      </c>
      <c r="B89" s="38" t="s">
        <v>4</v>
      </c>
      <c r="C89" s="38"/>
      <c r="D89" s="39">
        <f>SUM(E89:I89)</f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5"/>
      <c r="K89" s="12"/>
      <c r="L89" s="13"/>
      <c r="M89" s="13"/>
    </row>
    <row r="90" spans="1:13" s="14" customFormat="1" ht="33">
      <c r="A90" s="35">
        <v>75</v>
      </c>
      <c r="B90" s="38" t="s">
        <v>1</v>
      </c>
      <c r="C90" s="38"/>
      <c r="D90" s="39">
        <f>SUM(E90:I90)</f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5"/>
      <c r="K90" s="12"/>
      <c r="L90" s="13"/>
      <c r="M90" s="13"/>
    </row>
    <row r="91" spans="1:13" s="14" customFormat="1" ht="66">
      <c r="A91" s="35">
        <v>76</v>
      </c>
      <c r="B91" s="38" t="s">
        <v>16</v>
      </c>
      <c r="C91" s="38"/>
      <c r="D91" s="39">
        <f>SUM(E91:I91)</f>
        <v>228011</v>
      </c>
      <c r="E91" s="39">
        <f>E92</f>
        <v>41297</v>
      </c>
      <c r="F91" s="39">
        <f>F92</f>
        <v>43320</v>
      </c>
      <c r="G91" s="39">
        <f>G92</f>
        <v>45486</v>
      </c>
      <c r="H91" s="39">
        <f>H92</f>
        <v>47760</v>
      </c>
      <c r="I91" s="39">
        <f>I92</f>
        <v>50148</v>
      </c>
      <c r="J91" s="35"/>
      <c r="K91" s="12"/>
      <c r="L91" s="13"/>
      <c r="M91" s="13"/>
    </row>
    <row r="92" spans="1:13" ht="106.5" customHeight="1">
      <c r="A92" s="35">
        <v>77</v>
      </c>
      <c r="B92" s="38" t="s">
        <v>14</v>
      </c>
      <c r="C92" s="38"/>
      <c r="D92" s="39">
        <f>SUM(E92:I92)</f>
        <v>228011</v>
      </c>
      <c r="E92" s="39">
        <f>40797+500</f>
        <v>41297</v>
      </c>
      <c r="F92" s="39">
        <v>43320</v>
      </c>
      <c r="G92" s="39">
        <v>45486</v>
      </c>
      <c r="H92" s="39">
        <v>47760</v>
      </c>
      <c r="I92" s="39">
        <v>50148</v>
      </c>
      <c r="J92" s="41" t="s">
        <v>55</v>
      </c>
      <c r="K92" s="7"/>
      <c r="L92" s="2"/>
      <c r="M92" s="2"/>
    </row>
    <row r="93" spans="1:13" s="11" customFormat="1" ht="304.5" customHeight="1">
      <c r="A93" s="33">
        <v>78</v>
      </c>
      <c r="B93" s="36" t="s">
        <v>34</v>
      </c>
      <c r="C93" s="36"/>
      <c r="D93" s="37">
        <f aca="true" t="shared" si="14" ref="D93:I93">D94+D95+D96</f>
        <v>1950</v>
      </c>
      <c r="E93" s="37">
        <f t="shared" si="14"/>
        <v>350</v>
      </c>
      <c r="F93" s="37">
        <f t="shared" si="14"/>
        <v>350</v>
      </c>
      <c r="G93" s="37">
        <f t="shared" si="14"/>
        <v>400</v>
      </c>
      <c r="H93" s="37">
        <f t="shared" si="14"/>
        <v>400</v>
      </c>
      <c r="I93" s="37">
        <f t="shared" si="14"/>
        <v>450</v>
      </c>
      <c r="J93" s="33"/>
      <c r="K93" s="9"/>
      <c r="L93" s="10"/>
      <c r="M93" s="10"/>
    </row>
    <row r="94" spans="1:13" s="14" customFormat="1" ht="33">
      <c r="A94" s="35">
        <v>79</v>
      </c>
      <c r="B94" s="38" t="s">
        <v>4</v>
      </c>
      <c r="C94" s="38"/>
      <c r="D94" s="39">
        <f>SUM(E94:I94)</f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5"/>
      <c r="K94" s="12"/>
      <c r="L94" s="13"/>
      <c r="M94" s="13"/>
    </row>
    <row r="95" spans="1:13" s="14" customFormat="1" ht="33">
      <c r="A95" s="35">
        <v>80</v>
      </c>
      <c r="B95" s="38" t="s">
        <v>1</v>
      </c>
      <c r="C95" s="38"/>
      <c r="D95" s="39">
        <f>SUM(E95:I95)</f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5"/>
      <c r="K95" s="12"/>
      <c r="L95" s="13"/>
      <c r="M95" s="13"/>
    </row>
    <row r="96" spans="1:13" s="14" customFormat="1" ht="66">
      <c r="A96" s="35">
        <v>81</v>
      </c>
      <c r="B96" s="38" t="s">
        <v>16</v>
      </c>
      <c r="C96" s="38"/>
      <c r="D96" s="39">
        <f>SUM(E96:I96)</f>
        <v>1950</v>
      </c>
      <c r="E96" s="39">
        <f>E97</f>
        <v>350</v>
      </c>
      <c r="F96" s="39">
        <f>F97</f>
        <v>350</v>
      </c>
      <c r="G96" s="39">
        <f>G97</f>
        <v>400</v>
      </c>
      <c r="H96" s="39">
        <f>H97</f>
        <v>400</v>
      </c>
      <c r="I96" s="39">
        <f>I97</f>
        <v>450</v>
      </c>
      <c r="J96" s="35"/>
      <c r="K96" s="12"/>
      <c r="L96" s="13"/>
      <c r="M96" s="13"/>
    </row>
    <row r="97" spans="1:13" ht="104.25" customHeight="1">
      <c r="A97" s="35">
        <v>82</v>
      </c>
      <c r="B97" s="38" t="s">
        <v>14</v>
      </c>
      <c r="C97" s="38"/>
      <c r="D97" s="39">
        <f>SUM(E97:I97)</f>
        <v>1950</v>
      </c>
      <c r="E97" s="39">
        <v>350</v>
      </c>
      <c r="F97" s="39">
        <v>350</v>
      </c>
      <c r="G97" s="39">
        <v>400</v>
      </c>
      <c r="H97" s="39">
        <v>400</v>
      </c>
      <c r="I97" s="39">
        <v>450</v>
      </c>
      <c r="J97" s="41" t="s">
        <v>55</v>
      </c>
      <c r="K97" s="7"/>
      <c r="L97" s="2"/>
      <c r="M97" s="2"/>
    </row>
    <row r="98" spans="1:13" s="11" customFormat="1" ht="139.5" customHeight="1">
      <c r="A98" s="33">
        <v>83</v>
      </c>
      <c r="B98" s="36" t="s">
        <v>35</v>
      </c>
      <c r="C98" s="36"/>
      <c r="D98" s="37">
        <f aca="true" t="shared" si="15" ref="D98:I98">D99+D100+D101</f>
        <v>67993</v>
      </c>
      <c r="E98" s="37">
        <f t="shared" si="15"/>
        <v>12433</v>
      </c>
      <c r="F98" s="37">
        <f>F99+F100+F101</f>
        <v>12890</v>
      </c>
      <c r="G98" s="37">
        <f t="shared" si="15"/>
        <v>13535</v>
      </c>
      <c r="H98" s="37">
        <f t="shared" si="15"/>
        <v>14212</v>
      </c>
      <c r="I98" s="37">
        <f t="shared" si="15"/>
        <v>14923</v>
      </c>
      <c r="J98" s="33"/>
      <c r="K98" s="9"/>
      <c r="L98" s="10"/>
      <c r="M98" s="10"/>
    </row>
    <row r="99" spans="1:13" s="14" customFormat="1" ht="33">
      <c r="A99" s="35">
        <v>84</v>
      </c>
      <c r="B99" s="38" t="s">
        <v>4</v>
      </c>
      <c r="C99" s="38"/>
      <c r="D99" s="39">
        <f>SUM(E99:I99)</f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5"/>
      <c r="K99" s="12"/>
      <c r="L99" s="13"/>
      <c r="M99" s="13"/>
    </row>
    <row r="100" spans="1:13" s="14" customFormat="1" ht="33">
      <c r="A100" s="35">
        <v>85</v>
      </c>
      <c r="B100" s="38" t="s">
        <v>1</v>
      </c>
      <c r="C100" s="38"/>
      <c r="D100" s="39">
        <f>SUM(E100:I100)</f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5"/>
      <c r="K100" s="12"/>
      <c r="L100" s="13"/>
      <c r="M100" s="13"/>
    </row>
    <row r="101" spans="1:13" s="14" customFormat="1" ht="66">
      <c r="A101" s="35">
        <v>86</v>
      </c>
      <c r="B101" s="38" t="s">
        <v>16</v>
      </c>
      <c r="C101" s="38"/>
      <c r="D101" s="39">
        <f>SUM(E101:I101)</f>
        <v>67993</v>
      </c>
      <c r="E101" s="39">
        <f>E102</f>
        <v>12433</v>
      </c>
      <c r="F101" s="39">
        <f>F102</f>
        <v>12890</v>
      </c>
      <c r="G101" s="39">
        <f>G102</f>
        <v>13535</v>
      </c>
      <c r="H101" s="39">
        <f>H102</f>
        <v>14212</v>
      </c>
      <c r="I101" s="39">
        <f>I102</f>
        <v>14923</v>
      </c>
      <c r="J101" s="35"/>
      <c r="K101" s="12"/>
      <c r="L101" s="13"/>
      <c r="M101" s="13"/>
    </row>
    <row r="102" spans="1:13" ht="99" customHeight="1">
      <c r="A102" s="35">
        <v>87</v>
      </c>
      <c r="B102" s="38" t="s">
        <v>9</v>
      </c>
      <c r="C102" s="38"/>
      <c r="D102" s="39">
        <f>SUM(E102:I102)</f>
        <v>67993</v>
      </c>
      <c r="E102" s="39">
        <f>7433+5000</f>
        <v>12433</v>
      </c>
      <c r="F102" s="39">
        <f>7890+5000</f>
        <v>12890</v>
      </c>
      <c r="G102" s="39">
        <v>13535</v>
      </c>
      <c r="H102" s="39">
        <v>14212</v>
      </c>
      <c r="I102" s="39">
        <v>14923</v>
      </c>
      <c r="J102" s="41" t="s">
        <v>57</v>
      </c>
      <c r="K102" s="7"/>
      <c r="L102" s="2"/>
      <c r="M102" s="2"/>
    </row>
    <row r="103" spans="1:13" ht="72" customHeight="1">
      <c r="A103" s="33">
        <v>88</v>
      </c>
      <c r="B103" s="36" t="s">
        <v>36</v>
      </c>
      <c r="C103" s="36"/>
      <c r="D103" s="37">
        <f>D104+D105+D106</f>
        <v>53315</v>
      </c>
      <c r="E103" s="37">
        <f>E106</f>
        <v>9750</v>
      </c>
      <c r="F103" s="37">
        <f>F106</f>
        <v>10108</v>
      </c>
      <c r="G103" s="37">
        <f>G106</f>
        <v>10613</v>
      </c>
      <c r="H103" s="37">
        <f>H106</f>
        <v>11144</v>
      </c>
      <c r="I103" s="37">
        <f>I106</f>
        <v>11700</v>
      </c>
      <c r="J103" s="33"/>
      <c r="K103" s="7"/>
      <c r="L103" s="2"/>
      <c r="M103" s="2"/>
    </row>
    <row r="104" spans="1:13" ht="33">
      <c r="A104" s="35">
        <v>89</v>
      </c>
      <c r="B104" s="38" t="s">
        <v>4</v>
      </c>
      <c r="C104" s="38"/>
      <c r="D104" s="39">
        <f>SUM(E104:I104)</f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5"/>
      <c r="K104" s="7"/>
      <c r="L104" s="2"/>
      <c r="M104" s="2"/>
    </row>
    <row r="105" spans="1:13" ht="33">
      <c r="A105" s="35">
        <v>90</v>
      </c>
      <c r="B105" s="38" t="s">
        <v>1</v>
      </c>
      <c r="C105" s="38"/>
      <c r="D105" s="39">
        <f>SUM(E105:I105)</f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5"/>
      <c r="K105" s="7"/>
      <c r="L105" s="2"/>
      <c r="M105" s="2"/>
    </row>
    <row r="106" spans="1:13" ht="33">
      <c r="A106" s="35">
        <v>91</v>
      </c>
      <c r="B106" s="38" t="s">
        <v>17</v>
      </c>
      <c r="C106" s="38"/>
      <c r="D106" s="39">
        <f>SUM(E106:I106)</f>
        <v>53315</v>
      </c>
      <c r="E106" s="39">
        <f>E107+E108</f>
        <v>9750</v>
      </c>
      <c r="F106" s="39">
        <f>F107+F108</f>
        <v>10108</v>
      </c>
      <c r="G106" s="39">
        <f>G107+G108</f>
        <v>10613</v>
      </c>
      <c r="H106" s="39">
        <f>H107+H108</f>
        <v>11144</v>
      </c>
      <c r="I106" s="39">
        <f>I107+I108</f>
        <v>11700</v>
      </c>
      <c r="J106" s="35"/>
      <c r="K106" s="7"/>
      <c r="L106" s="2"/>
      <c r="M106" s="2"/>
    </row>
    <row r="107" spans="1:13" ht="99">
      <c r="A107" s="35">
        <v>92</v>
      </c>
      <c r="B107" s="38" t="s">
        <v>12</v>
      </c>
      <c r="C107" s="38"/>
      <c r="D107" s="39">
        <f>SUM(E107:I107)</f>
        <v>41176</v>
      </c>
      <c r="E107" s="39">
        <v>7532</v>
      </c>
      <c r="F107" s="39">
        <v>7806</v>
      </c>
      <c r="G107" s="39">
        <v>8196</v>
      </c>
      <c r="H107" s="39">
        <v>8606</v>
      </c>
      <c r="I107" s="39">
        <v>9036</v>
      </c>
      <c r="J107" s="41">
        <v>21</v>
      </c>
      <c r="K107" s="7"/>
      <c r="L107" s="2"/>
      <c r="M107" s="2"/>
    </row>
    <row r="108" spans="1:13" ht="74.25" customHeight="1">
      <c r="A108" s="35">
        <v>93</v>
      </c>
      <c r="B108" s="38" t="s">
        <v>19</v>
      </c>
      <c r="C108" s="38"/>
      <c r="D108" s="39">
        <f>SUM(E108:I108)</f>
        <v>12139</v>
      </c>
      <c r="E108" s="39">
        <v>2218</v>
      </c>
      <c r="F108" s="39">
        <v>2302</v>
      </c>
      <c r="G108" s="39">
        <v>2417</v>
      </c>
      <c r="H108" s="39">
        <v>2538</v>
      </c>
      <c r="I108" s="39">
        <v>2664</v>
      </c>
      <c r="J108" s="41">
        <v>21</v>
      </c>
      <c r="K108" s="7"/>
      <c r="L108" s="2"/>
      <c r="M108" s="2"/>
    </row>
    <row r="109" spans="1:13" ht="99">
      <c r="A109" s="33">
        <v>94</v>
      </c>
      <c r="B109" s="36" t="s">
        <v>37</v>
      </c>
      <c r="C109" s="36"/>
      <c r="D109" s="37">
        <f>D110+D111+D112</f>
        <v>10000</v>
      </c>
      <c r="E109" s="37">
        <f>E112</f>
        <v>2000</v>
      </c>
      <c r="F109" s="37">
        <f>F112</f>
        <v>2000</v>
      </c>
      <c r="G109" s="37">
        <f>G112</f>
        <v>2000</v>
      </c>
      <c r="H109" s="37">
        <f>H112</f>
        <v>2000</v>
      </c>
      <c r="I109" s="37">
        <f>I112</f>
        <v>2000</v>
      </c>
      <c r="J109" s="33"/>
      <c r="K109" s="7"/>
      <c r="L109" s="2"/>
      <c r="M109" s="2"/>
    </row>
    <row r="110" spans="1:13" ht="33">
      <c r="A110" s="35">
        <v>95</v>
      </c>
      <c r="B110" s="38" t="s">
        <v>4</v>
      </c>
      <c r="C110" s="38"/>
      <c r="D110" s="39">
        <f aca="true" t="shared" si="16" ref="D110:D120">SUM(E110:I110)</f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5"/>
      <c r="K110" s="7"/>
      <c r="L110" s="2"/>
      <c r="M110" s="2"/>
    </row>
    <row r="111" spans="1:13" ht="33">
      <c r="A111" s="35">
        <v>96</v>
      </c>
      <c r="B111" s="38" t="s">
        <v>1</v>
      </c>
      <c r="C111" s="38"/>
      <c r="D111" s="39">
        <f t="shared" si="16"/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5"/>
      <c r="K111" s="7"/>
      <c r="L111" s="2"/>
      <c r="M111" s="2"/>
    </row>
    <row r="112" spans="1:13" ht="66">
      <c r="A112" s="35">
        <v>97</v>
      </c>
      <c r="B112" s="38" t="s">
        <v>16</v>
      </c>
      <c r="C112" s="38"/>
      <c r="D112" s="39">
        <f>SUM(E112:I112)</f>
        <v>10000</v>
      </c>
      <c r="E112" s="39">
        <f>SUM(E113:E120)</f>
        <v>2000</v>
      </c>
      <c r="F112" s="39">
        <f>SUM(F113:F120)</f>
        <v>2000</v>
      </c>
      <c r="G112" s="39">
        <f>SUM(G113:G120)</f>
        <v>2000</v>
      </c>
      <c r="H112" s="39">
        <f>SUM(H113:H120)</f>
        <v>2000</v>
      </c>
      <c r="I112" s="39">
        <f>SUM(I113:I120)</f>
        <v>2000</v>
      </c>
      <c r="J112" s="35"/>
      <c r="K112" s="7"/>
      <c r="L112" s="2"/>
      <c r="M112" s="2"/>
    </row>
    <row r="113" spans="1:10" ht="66">
      <c r="A113" s="35">
        <v>98</v>
      </c>
      <c r="B113" s="38" t="s">
        <v>14</v>
      </c>
      <c r="C113" s="38"/>
      <c r="D113" s="39">
        <f t="shared" si="16"/>
        <v>2000</v>
      </c>
      <c r="E113" s="39">
        <v>400</v>
      </c>
      <c r="F113" s="39">
        <v>400</v>
      </c>
      <c r="G113" s="39">
        <v>400</v>
      </c>
      <c r="H113" s="39">
        <v>400</v>
      </c>
      <c r="I113" s="39">
        <v>400</v>
      </c>
      <c r="J113" s="44" t="s">
        <v>52</v>
      </c>
    </row>
    <row r="114" spans="1:10" ht="66">
      <c r="A114" s="35">
        <v>99</v>
      </c>
      <c r="B114" s="38" t="s">
        <v>13</v>
      </c>
      <c r="C114" s="38"/>
      <c r="D114" s="39">
        <f>SUM(E114:I114)</f>
        <v>2000</v>
      </c>
      <c r="E114" s="39">
        <v>400</v>
      </c>
      <c r="F114" s="39">
        <v>400</v>
      </c>
      <c r="G114" s="39">
        <v>400</v>
      </c>
      <c r="H114" s="39">
        <v>400</v>
      </c>
      <c r="I114" s="39">
        <v>400</v>
      </c>
      <c r="J114" s="44" t="s">
        <v>49</v>
      </c>
    </row>
    <row r="115" spans="1:13" ht="66">
      <c r="A115" s="35">
        <v>100</v>
      </c>
      <c r="B115" s="38" t="s">
        <v>20</v>
      </c>
      <c r="C115" s="38"/>
      <c r="D115" s="39">
        <f>SUM(E115:I115)</f>
        <v>1000</v>
      </c>
      <c r="E115" s="39">
        <v>200</v>
      </c>
      <c r="F115" s="39">
        <v>200</v>
      </c>
      <c r="G115" s="39">
        <v>200</v>
      </c>
      <c r="H115" s="39">
        <v>200</v>
      </c>
      <c r="I115" s="39">
        <v>200</v>
      </c>
      <c r="J115" s="41" t="s">
        <v>49</v>
      </c>
      <c r="K115" s="7"/>
      <c r="L115" s="2"/>
      <c r="M115" s="2"/>
    </row>
    <row r="116" spans="1:13" ht="66">
      <c r="A116" s="35">
        <v>101</v>
      </c>
      <c r="B116" s="38" t="s">
        <v>7</v>
      </c>
      <c r="C116" s="38"/>
      <c r="D116" s="39">
        <f>SUM(E116:I116)</f>
        <v>1000</v>
      </c>
      <c r="E116" s="39">
        <v>200</v>
      </c>
      <c r="F116" s="39">
        <v>200</v>
      </c>
      <c r="G116" s="39">
        <v>200</v>
      </c>
      <c r="H116" s="39">
        <v>200</v>
      </c>
      <c r="I116" s="39">
        <v>200</v>
      </c>
      <c r="J116" s="41" t="s">
        <v>49</v>
      </c>
      <c r="K116" s="7"/>
      <c r="L116" s="2"/>
      <c r="M116" s="2"/>
    </row>
    <row r="117" spans="1:13" ht="66">
      <c r="A117" s="35">
        <v>102</v>
      </c>
      <c r="B117" s="38" t="s">
        <v>8</v>
      </c>
      <c r="C117" s="38"/>
      <c r="D117" s="39">
        <f>SUM(E117:I117)</f>
        <v>1000</v>
      </c>
      <c r="E117" s="39">
        <v>200</v>
      </c>
      <c r="F117" s="39">
        <v>200</v>
      </c>
      <c r="G117" s="39">
        <v>200</v>
      </c>
      <c r="H117" s="39">
        <v>200</v>
      </c>
      <c r="I117" s="39">
        <v>200</v>
      </c>
      <c r="J117" s="41" t="s">
        <v>49</v>
      </c>
      <c r="K117" s="7"/>
      <c r="L117" s="2"/>
      <c r="M117" s="2"/>
    </row>
    <row r="118" spans="1:13" ht="66">
      <c r="A118" s="35">
        <v>103</v>
      </c>
      <c r="B118" s="38" t="s">
        <v>27</v>
      </c>
      <c r="C118" s="38"/>
      <c r="D118" s="39">
        <f>SUM(E118:I118)</f>
        <v>1000</v>
      </c>
      <c r="E118" s="39">
        <v>200</v>
      </c>
      <c r="F118" s="39">
        <v>200</v>
      </c>
      <c r="G118" s="39">
        <v>200</v>
      </c>
      <c r="H118" s="39">
        <v>200</v>
      </c>
      <c r="I118" s="39">
        <v>200</v>
      </c>
      <c r="J118" s="41" t="s">
        <v>49</v>
      </c>
      <c r="K118" s="7"/>
      <c r="L118" s="2"/>
      <c r="M118" s="2"/>
    </row>
    <row r="119" spans="1:10" ht="66">
      <c r="A119" s="35">
        <v>104</v>
      </c>
      <c r="B119" s="38" t="s">
        <v>6</v>
      </c>
      <c r="C119" s="38"/>
      <c r="D119" s="39">
        <f t="shared" si="16"/>
        <v>1000</v>
      </c>
      <c r="E119" s="39">
        <v>200</v>
      </c>
      <c r="F119" s="39">
        <v>200</v>
      </c>
      <c r="G119" s="39">
        <v>200</v>
      </c>
      <c r="H119" s="39">
        <v>200</v>
      </c>
      <c r="I119" s="39">
        <v>200</v>
      </c>
      <c r="J119" s="44" t="s">
        <v>49</v>
      </c>
    </row>
    <row r="120" spans="1:10" ht="99">
      <c r="A120" s="35">
        <v>105</v>
      </c>
      <c r="B120" s="38" t="s">
        <v>9</v>
      </c>
      <c r="C120" s="38"/>
      <c r="D120" s="39">
        <f t="shared" si="16"/>
        <v>1000</v>
      </c>
      <c r="E120" s="39">
        <v>200</v>
      </c>
      <c r="F120" s="39">
        <v>200</v>
      </c>
      <c r="G120" s="39">
        <v>200</v>
      </c>
      <c r="H120" s="39">
        <v>200</v>
      </c>
      <c r="I120" s="39">
        <v>200</v>
      </c>
      <c r="J120" s="44" t="s">
        <v>56</v>
      </c>
    </row>
    <row r="121" spans="1:13" ht="108.75" customHeight="1">
      <c r="A121" s="33">
        <v>106</v>
      </c>
      <c r="B121" s="36" t="s">
        <v>38</v>
      </c>
      <c r="C121" s="36"/>
      <c r="D121" s="37">
        <f>D122+D123+D124</f>
        <v>13000</v>
      </c>
      <c r="E121" s="37">
        <f>E124</f>
        <v>0</v>
      </c>
      <c r="F121" s="37">
        <f>F124</f>
        <v>2000</v>
      </c>
      <c r="G121" s="37">
        <f>G124</f>
        <v>6000</v>
      </c>
      <c r="H121" s="37">
        <f>H124</f>
        <v>5000</v>
      </c>
      <c r="I121" s="37">
        <f>I124</f>
        <v>0</v>
      </c>
      <c r="J121" s="33"/>
      <c r="K121" s="7"/>
      <c r="L121" s="2"/>
      <c r="M121" s="2"/>
    </row>
    <row r="122" spans="1:13" ht="33">
      <c r="A122" s="35">
        <v>107</v>
      </c>
      <c r="B122" s="38" t="s">
        <v>4</v>
      </c>
      <c r="C122" s="38"/>
      <c r="D122" s="39">
        <f aca="true" t="shared" si="17" ref="D122:D132">SUM(E122:I122)</f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5"/>
      <c r="K122" s="7"/>
      <c r="L122" s="2"/>
      <c r="M122" s="2"/>
    </row>
    <row r="123" spans="1:13" ht="33">
      <c r="A123" s="35">
        <v>108</v>
      </c>
      <c r="B123" s="38" t="s">
        <v>1</v>
      </c>
      <c r="C123" s="38"/>
      <c r="D123" s="39">
        <f t="shared" si="17"/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5"/>
      <c r="K123" s="7"/>
      <c r="L123" s="2"/>
      <c r="M123" s="2"/>
    </row>
    <row r="124" spans="1:13" ht="66">
      <c r="A124" s="35">
        <v>109</v>
      </c>
      <c r="B124" s="38" t="s">
        <v>16</v>
      </c>
      <c r="C124" s="38"/>
      <c r="D124" s="39">
        <f t="shared" si="17"/>
        <v>13000</v>
      </c>
      <c r="E124" s="39">
        <f>SUM(E125:E132)</f>
        <v>0</v>
      </c>
      <c r="F124" s="39">
        <f>SUM(F125:F132)</f>
        <v>2000</v>
      </c>
      <c r="G124" s="39">
        <f>SUM(G125:G132)</f>
        <v>6000</v>
      </c>
      <c r="H124" s="39">
        <f>SUM(H125:H132)</f>
        <v>5000</v>
      </c>
      <c r="I124" s="39">
        <f>SUM(I125:I132)</f>
        <v>0</v>
      </c>
      <c r="J124" s="35"/>
      <c r="K124" s="7"/>
      <c r="L124" s="2"/>
      <c r="M124" s="2"/>
    </row>
    <row r="125" spans="1:10" ht="35.25" customHeight="1">
      <c r="A125" s="35">
        <v>110</v>
      </c>
      <c r="B125" s="38" t="s">
        <v>14</v>
      </c>
      <c r="C125" s="38"/>
      <c r="D125" s="39">
        <f t="shared" si="17"/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44">
        <v>25</v>
      </c>
    </row>
    <row r="126" spans="1:10" ht="33">
      <c r="A126" s="35">
        <v>111</v>
      </c>
      <c r="B126" s="38" t="s">
        <v>13</v>
      </c>
      <c r="C126" s="38"/>
      <c r="D126" s="39">
        <f t="shared" si="17"/>
        <v>5000</v>
      </c>
      <c r="E126" s="39">
        <v>0</v>
      </c>
      <c r="F126" s="39">
        <v>2000</v>
      </c>
      <c r="G126" s="39">
        <v>3000</v>
      </c>
      <c r="H126" s="39">
        <v>0</v>
      </c>
      <c r="I126" s="39">
        <v>0</v>
      </c>
      <c r="J126" s="45">
        <v>25</v>
      </c>
    </row>
    <row r="127" spans="1:13" ht="33">
      <c r="A127" s="35">
        <v>112</v>
      </c>
      <c r="B127" s="38" t="s">
        <v>20</v>
      </c>
      <c r="C127" s="38"/>
      <c r="D127" s="39">
        <f t="shared" si="17"/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41">
        <v>25</v>
      </c>
      <c r="K127" s="7"/>
      <c r="L127" s="2"/>
      <c r="M127" s="2"/>
    </row>
    <row r="128" spans="1:13" ht="33">
      <c r="A128" s="35">
        <v>113</v>
      </c>
      <c r="B128" s="38" t="s">
        <v>7</v>
      </c>
      <c r="C128" s="38"/>
      <c r="D128" s="39">
        <f t="shared" si="17"/>
        <v>2000</v>
      </c>
      <c r="E128" s="39">
        <v>0</v>
      </c>
      <c r="F128" s="39">
        <v>0</v>
      </c>
      <c r="G128" s="39">
        <v>0</v>
      </c>
      <c r="H128" s="39">
        <v>2000</v>
      </c>
      <c r="I128" s="39">
        <v>0</v>
      </c>
      <c r="J128" s="41">
        <v>25</v>
      </c>
      <c r="K128" s="7"/>
      <c r="L128" s="2"/>
      <c r="M128" s="2"/>
    </row>
    <row r="129" spans="1:13" ht="33">
      <c r="A129" s="35">
        <v>114</v>
      </c>
      <c r="B129" s="38" t="s">
        <v>8</v>
      </c>
      <c r="C129" s="38"/>
      <c r="D129" s="39">
        <f t="shared" si="17"/>
        <v>3000</v>
      </c>
      <c r="E129" s="39">
        <v>0</v>
      </c>
      <c r="F129" s="39">
        <v>0</v>
      </c>
      <c r="G129" s="39">
        <v>0</v>
      </c>
      <c r="H129" s="39">
        <v>3000</v>
      </c>
      <c r="I129" s="39">
        <v>0</v>
      </c>
      <c r="J129" s="41">
        <v>25</v>
      </c>
      <c r="K129" s="7"/>
      <c r="L129" s="2"/>
      <c r="M129" s="2"/>
    </row>
    <row r="130" spans="1:13" ht="33">
      <c r="A130" s="35">
        <v>115</v>
      </c>
      <c r="B130" s="38" t="s">
        <v>27</v>
      </c>
      <c r="C130" s="38"/>
      <c r="D130" s="39">
        <f t="shared" si="17"/>
        <v>3000</v>
      </c>
      <c r="E130" s="39">
        <v>0</v>
      </c>
      <c r="F130" s="39">
        <v>0</v>
      </c>
      <c r="G130" s="39">
        <v>3000</v>
      </c>
      <c r="H130" s="39">
        <v>0</v>
      </c>
      <c r="I130" s="39">
        <v>0</v>
      </c>
      <c r="J130" s="41">
        <v>25</v>
      </c>
      <c r="K130" s="7"/>
      <c r="L130" s="2"/>
      <c r="M130" s="2"/>
    </row>
    <row r="131" spans="1:10" ht="33">
      <c r="A131" s="35">
        <v>116</v>
      </c>
      <c r="B131" s="38" t="s">
        <v>6</v>
      </c>
      <c r="C131" s="38"/>
      <c r="D131" s="39">
        <f t="shared" si="17"/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44">
        <v>25</v>
      </c>
    </row>
    <row r="132" spans="1:10" ht="33">
      <c r="A132" s="35">
        <v>117</v>
      </c>
      <c r="B132" s="38" t="s">
        <v>9</v>
      </c>
      <c r="C132" s="38"/>
      <c r="D132" s="39">
        <f t="shared" si="17"/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45">
        <v>25</v>
      </c>
    </row>
    <row r="133" spans="1:13" ht="107.25" customHeight="1">
      <c r="A133" s="33">
        <v>118</v>
      </c>
      <c r="B133" s="36" t="s">
        <v>39</v>
      </c>
      <c r="C133" s="36"/>
      <c r="D133" s="37">
        <f>D134+D135+D136</f>
        <v>0</v>
      </c>
      <c r="E133" s="37">
        <f>E136+E135+E134</f>
        <v>0</v>
      </c>
      <c r="F133" s="37">
        <f>F136+F135+F134</f>
        <v>0</v>
      </c>
      <c r="G133" s="37">
        <f>G136+G135+G134</f>
        <v>0</v>
      </c>
      <c r="H133" s="37">
        <f>H136+H135+H134</f>
        <v>0</v>
      </c>
      <c r="I133" s="37">
        <f>I136+I135+I134</f>
        <v>0</v>
      </c>
      <c r="J133" s="33"/>
      <c r="K133" s="7"/>
      <c r="L133" s="2"/>
      <c r="M133" s="2"/>
    </row>
    <row r="134" spans="1:13" ht="33">
      <c r="A134" s="35">
        <v>119</v>
      </c>
      <c r="B134" s="38" t="s">
        <v>4</v>
      </c>
      <c r="C134" s="38"/>
      <c r="D134" s="39">
        <f aca="true" t="shared" si="18" ref="D134:D144">SUM(E134:I134)</f>
        <v>0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5"/>
      <c r="K134" s="7"/>
      <c r="L134" s="2"/>
      <c r="M134" s="2"/>
    </row>
    <row r="135" spans="1:13" ht="33">
      <c r="A135" s="35">
        <v>120</v>
      </c>
      <c r="B135" s="38" t="s">
        <v>1</v>
      </c>
      <c r="C135" s="38"/>
      <c r="D135" s="39">
        <f t="shared" si="18"/>
        <v>0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5"/>
      <c r="K135" s="7"/>
      <c r="L135" s="2"/>
      <c r="M135" s="2"/>
    </row>
    <row r="136" spans="1:13" ht="66">
      <c r="A136" s="35">
        <v>121</v>
      </c>
      <c r="B136" s="38" t="s">
        <v>16</v>
      </c>
      <c r="C136" s="38"/>
      <c r="D136" s="39">
        <f t="shared" si="18"/>
        <v>0</v>
      </c>
      <c r="E136" s="39">
        <f>SUM(E137:E144)</f>
        <v>0</v>
      </c>
      <c r="F136" s="39">
        <f>SUM(F137:F144)</f>
        <v>0</v>
      </c>
      <c r="G136" s="39">
        <f>SUM(G137:G144)</f>
        <v>0</v>
      </c>
      <c r="H136" s="39">
        <f>SUM(H137:H144)</f>
        <v>0</v>
      </c>
      <c r="I136" s="39">
        <f>SUM(I137:I144)</f>
        <v>0</v>
      </c>
      <c r="J136" s="35"/>
      <c r="K136" s="7"/>
      <c r="L136" s="2"/>
      <c r="M136" s="2"/>
    </row>
    <row r="137" spans="1:10" ht="60" customHeight="1">
      <c r="A137" s="35">
        <v>122</v>
      </c>
      <c r="B137" s="38" t="s">
        <v>14</v>
      </c>
      <c r="C137" s="38"/>
      <c r="D137" s="39">
        <f t="shared" si="18"/>
        <v>0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44" t="s">
        <v>52</v>
      </c>
    </row>
    <row r="138" spans="1:10" ht="66">
      <c r="A138" s="35">
        <v>123</v>
      </c>
      <c r="B138" s="38" t="s">
        <v>13</v>
      </c>
      <c r="C138" s="38"/>
      <c r="D138" s="39">
        <f t="shared" si="18"/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44" t="s">
        <v>49</v>
      </c>
    </row>
    <row r="139" spans="1:13" ht="66">
      <c r="A139" s="35">
        <v>124</v>
      </c>
      <c r="B139" s="38" t="s">
        <v>20</v>
      </c>
      <c r="C139" s="38"/>
      <c r="D139" s="39">
        <f t="shared" si="18"/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41" t="s">
        <v>49</v>
      </c>
      <c r="K139" s="7"/>
      <c r="L139" s="2"/>
      <c r="M139" s="2"/>
    </row>
    <row r="140" spans="1:13" ht="66">
      <c r="A140" s="35">
        <v>125</v>
      </c>
      <c r="B140" s="38" t="s">
        <v>7</v>
      </c>
      <c r="C140" s="38"/>
      <c r="D140" s="39">
        <f t="shared" si="18"/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41" t="s">
        <v>49</v>
      </c>
      <c r="K140" s="7"/>
      <c r="L140" s="2"/>
      <c r="M140" s="2"/>
    </row>
    <row r="141" spans="1:13" ht="66">
      <c r="A141" s="35">
        <v>126</v>
      </c>
      <c r="B141" s="38" t="s">
        <v>8</v>
      </c>
      <c r="C141" s="38"/>
      <c r="D141" s="39">
        <f t="shared" si="18"/>
        <v>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41" t="s">
        <v>49</v>
      </c>
      <c r="K141" s="7"/>
      <c r="L141" s="2"/>
      <c r="M141" s="2"/>
    </row>
    <row r="142" spans="1:13" ht="66">
      <c r="A142" s="35">
        <v>127</v>
      </c>
      <c r="B142" s="38" t="s">
        <v>27</v>
      </c>
      <c r="C142" s="38"/>
      <c r="D142" s="39">
        <f t="shared" si="18"/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41" t="s">
        <v>49</v>
      </c>
      <c r="K142" s="7"/>
      <c r="L142" s="2"/>
      <c r="M142" s="2"/>
    </row>
    <row r="143" spans="1:10" ht="66">
      <c r="A143" s="35">
        <v>128</v>
      </c>
      <c r="B143" s="38" t="s">
        <v>6</v>
      </c>
      <c r="C143" s="38"/>
      <c r="D143" s="39">
        <f t="shared" si="18"/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44" t="s">
        <v>49</v>
      </c>
    </row>
    <row r="144" spans="1:10" ht="99">
      <c r="A144" s="35">
        <v>129</v>
      </c>
      <c r="B144" s="38" t="s">
        <v>9</v>
      </c>
      <c r="C144" s="38"/>
      <c r="D144" s="39">
        <f t="shared" si="18"/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44" t="s">
        <v>56</v>
      </c>
    </row>
    <row r="145" spans="1:13" ht="136.5" customHeight="1">
      <c r="A145" s="33">
        <v>130</v>
      </c>
      <c r="B145" s="36" t="s">
        <v>40</v>
      </c>
      <c r="C145" s="36"/>
      <c r="D145" s="37">
        <f>SUM(D146:D148)</f>
        <v>0</v>
      </c>
      <c r="E145" s="37">
        <f>E148+E147+E146</f>
        <v>0</v>
      </c>
      <c r="F145" s="37">
        <f>F148+F147+F146</f>
        <v>0</v>
      </c>
      <c r="G145" s="37">
        <f>G148+G147+G146</f>
        <v>0</v>
      </c>
      <c r="H145" s="37">
        <f>H148+H147+H146</f>
        <v>0</v>
      </c>
      <c r="I145" s="37">
        <f>I148+I147+I146</f>
        <v>0</v>
      </c>
      <c r="J145" s="46"/>
      <c r="K145" s="7"/>
      <c r="L145" s="2"/>
      <c r="M145" s="2"/>
    </row>
    <row r="146" spans="1:13" ht="33">
      <c r="A146" s="35">
        <v>131</v>
      </c>
      <c r="B146" s="38" t="s">
        <v>4</v>
      </c>
      <c r="C146" s="38"/>
      <c r="D146" s="39">
        <f aca="true" t="shared" si="19" ref="D146:D156">SUM(E146:I146)</f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41"/>
      <c r="K146" s="7"/>
      <c r="L146" s="2"/>
      <c r="M146" s="2"/>
    </row>
    <row r="147" spans="1:13" ht="33">
      <c r="A147" s="35">
        <v>132</v>
      </c>
      <c r="B147" s="38" t="s">
        <v>1</v>
      </c>
      <c r="C147" s="38"/>
      <c r="D147" s="39">
        <f t="shared" si="19"/>
        <v>0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41"/>
      <c r="K147" s="7"/>
      <c r="L147" s="2"/>
      <c r="M147" s="2"/>
    </row>
    <row r="148" spans="1:13" ht="66">
      <c r="A148" s="35">
        <v>133</v>
      </c>
      <c r="B148" s="38" t="s">
        <v>16</v>
      </c>
      <c r="C148" s="38"/>
      <c r="D148" s="39">
        <f t="shared" si="19"/>
        <v>0</v>
      </c>
      <c r="E148" s="39">
        <f>SUM(E149:E156)</f>
        <v>0</v>
      </c>
      <c r="F148" s="39">
        <f>SUM(F149:F156)</f>
        <v>0</v>
      </c>
      <c r="G148" s="39">
        <f>SUM(G149:G156)</f>
        <v>0</v>
      </c>
      <c r="H148" s="39">
        <f>SUM(H149:H156)</f>
        <v>0</v>
      </c>
      <c r="I148" s="39">
        <f>SUM(I149:I156)</f>
        <v>0</v>
      </c>
      <c r="J148" s="41"/>
      <c r="K148" s="7"/>
      <c r="L148" s="2"/>
      <c r="M148" s="2"/>
    </row>
    <row r="149" spans="1:10" ht="66">
      <c r="A149" s="35">
        <v>134</v>
      </c>
      <c r="B149" s="38" t="s">
        <v>14</v>
      </c>
      <c r="C149" s="38"/>
      <c r="D149" s="39">
        <f t="shared" si="19"/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44" t="s">
        <v>52</v>
      </c>
    </row>
    <row r="150" spans="1:10" ht="66">
      <c r="A150" s="35">
        <v>135</v>
      </c>
      <c r="B150" s="38" t="s">
        <v>13</v>
      </c>
      <c r="C150" s="38"/>
      <c r="D150" s="39">
        <f t="shared" si="19"/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44" t="s">
        <v>49</v>
      </c>
    </row>
    <row r="151" spans="1:13" ht="66">
      <c r="A151" s="35">
        <v>136</v>
      </c>
      <c r="B151" s="38" t="s">
        <v>20</v>
      </c>
      <c r="C151" s="38"/>
      <c r="D151" s="39">
        <f t="shared" si="19"/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41" t="s">
        <v>49</v>
      </c>
      <c r="K151" s="7"/>
      <c r="L151" s="2"/>
      <c r="M151" s="2"/>
    </row>
    <row r="152" spans="1:13" ht="66">
      <c r="A152" s="35">
        <v>137</v>
      </c>
      <c r="B152" s="38" t="s">
        <v>7</v>
      </c>
      <c r="C152" s="38"/>
      <c r="D152" s="39">
        <f t="shared" si="19"/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41" t="s">
        <v>49</v>
      </c>
      <c r="K152" s="7"/>
      <c r="L152" s="2"/>
      <c r="M152" s="2"/>
    </row>
    <row r="153" spans="1:13" ht="66">
      <c r="A153" s="35">
        <v>138</v>
      </c>
      <c r="B153" s="38" t="s">
        <v>8</v>
      </c>
      <c r="C153" s="38"/>
      <c r="D153" s="39">
        <f t="shared" si="19"/>
        <v>0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41" t="s">
        <v>49</v>
      </c>
      <c r="K153" s="7"/>
      <c r="L153" s="2"/>
      <c r="M153" s="2"/>
    </row>
    <row r="154" spans="1:13" ht="66">
      <c r="A154" s="35">
        <v>139</v>
      </c>
      <c r="B154" s="38" t="s">
        <v>27</v>
      </c>
      <c r="C154" s="38"/>
      <c r="D154" s="39">
        <f t="shared" si="19"/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41" t="s">
        <v>49</v>
      </c>
      <c r="K154" s="7"/>
      <c r="L154" s="2"/>
      <c r="M154" s="2"/>
    </row>
    <row r="155" spans="1:10" ht="66">
      <c r="A155" s="35">
        <v>140</v>
      </c>
      <c r="B155" s="38" t="s">
        <v>6</v>
      </c>
      <c r="C155" s="38"/>
      <c r="D155" s="39">
        <f t="shared" si="19"/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44" t="s">
        <v>49</v>
      </c>
    </row>
    <row r="156" spans="1:10" ht="99">
      <c r="A156" s="35">
        <v>141</v>
      </c>
      <c r="B156" s="38" t="s">
        <v>9</v>
      </c>
      <c r="C156" s="38"/>
      <c r="D156" s="39">
        <f t="shared" si="19"/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44" t="s">
        <v>51</v>
      </c>
    </row>
    <row r="157" spans="1:10" ht="58.5" customHeight="1">
      <c r="A157" s="47"/>
      <c r="B157" s="48" t="s">
        <v>25</v>
      </c>
      <c r="C157" s="30"/>
      <c r="D157" s="49"/>
      <c r="E157" s="47"/>
      <c r="F157" s="47"/>
      <c r="G157" s="47"/>
      <c r="H157" s="47"/>
      <c r="I157" s="47"/>
      <c r="J157" s="47"/>
    </row>
  </sheetData>
  <sheetProtection/>
  <autoFilter ref="A15:M87"/>
  <mergeCells count="13">
    <mergeCell ref="G3:J3"/>
    <mergeCell ref="G2:J2"/>
    <mergeCell ref="G1:J1"/>
    <mergeCell ref="G4:J4"/>
    <mergeCell ref="G6:J6"/>
    <mergeCell ref="G5:J5"/>
    <mergeCell ref="G7:J7"/>
    <mergeCell ref="A9:J9"/>
    <mergeCell ref="A10:A14"/>
    <mergeCell ref="B10:B14"/>
    <mergeCell ref="D10:I13"/>
    <mergeCell ref="J10:J14"/>
    <mergeCell ref="C10:C14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4" r:id="rId1"/>
  <headerFooter>
    <oddHeader>&amp;C&amp;P</oddHeader>
    <evenHeader>&amp;C2</evenHeader>
    <firstHeader>&amp;C&amp;P</firstHeader>
  </headerFooter>
  <rowBreaks count="6" manualBreakCount="6">
    <brk id="27" max="9" man="1"/>
    <brk id="43" max="9" man="1"/>
    <brk id="62" max="9" man="1"/>
    <brk id="80" max="9" man="1"/>
    <brk id="96" max="9" man="1"/>
    <brk id="1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2022-06-08T04:56:44Z</cp:lastPrinted>
  <dcterms:created xsi:type="dcterms:W3CDTF">2010-08-25T12:40:26Z</dcterms:created>
  <dcterms:modified xsi:type="dcterms:W3CDTF">2022-06-28T11:25:27Z</dcterms:modified>
  <cp:category/>
  <cp:version/>
  <cp:contentType/>
  <cp:contentStatus/>
</cp:coreProperties>
</file>