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Лист2!$A$1:$K$216</definedName>
  </definedNames>
  <calcPr calcId="152511"/>
</workbook>
</file>

<file path=xl/calcChain.xml><?xml version="1.0" encoding="utf-8"?>
<calcChain xmlns="http://schemas.openxmlformats.org/spreadsheetml/2006/main">
  <c r="H125" i="2" l="1"/>
  <c r="H117" i="2"/>
  <c r="H116" i="2" l="1"/>
  <c r="I198" i="2" l="1"/>
  <c r="J198" i="2"/>
  <c r="H198" i="2"/>
  <c r="D215" i="2"/>
  <c r="E215" i="2"/>
  <c r="F215" i="2"/>
  <c r="G215" i="2"/>
  <c r="H215" i="2"/>
  <c r="I215" i="2"/>
  <c r="J215" i="2"/>
  <c r="D213" i="2"/>
  <c r="E213" i="2"/>
  <c r="F213" i="2"/>
  <c r="G213" i="2"/>
  <c r="H213" i="2"/>
  <c r="I213" i="2"/>
  <c r="J213" i="2"/>
  <c r="C216" i="2"/>
  <c r="C215" i="2" s="1"/>
  <c r="C214" i="2"/>
  <c r="C213" i="2" s="1"/>
  <c r="G185" i="2" l="1"/>
  <c r="G117" i="2" l="1"/>
  <c r="G170" i="2" l="1"/>
  <c r="G158" i="2"/>
  <c r="G125" i="2"/>
  <c r="G120" i="2"/>
  <c r="G116" i="2"/>
  <c r="H168" i="2" l="1"/>
  <c r="I168" i="2"/>
  <c r="J168" i="2"/>
  <c r="G168" i="2"/>
  <c r="H154" i="2"/>
  <c r="I154" i="2"/>
  <c r="J154" i="2"/>
  <c r="G154" i="2"/>
  <c r="G150" i="2" s="1"/>
  <c r="C169" i="2"/>
  <c r="C157" i="2"/>
  <c r="H156" i="2"/>
  <c r="I156" i="2"/>
  <c r="J156" i="2"/>
  <c r="G156" i="2"/>
  <c r="I155" i="2" l="1"/>
  <c r="F120" i="2" l="1"/>
  <c r="E185" i="2" l="1"/>
  <c r="C158" i="2"/>
  <c r="C156" i="2" s="1"/>
  <c r="F117" i="2" l="1"/>
  <c r="F116" i="2" l="1"/>
  <c r="I211" i="2" l="1"/>
  <c r="J211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6" i="2"/>
  <c r="J196" i="2"/>
  <c r="I189" i="2"/>
  <c r="J189" i="2"/>
  <c r="J182" i="2" s="1"/>
  <c r="J176" i="2" s="1"/>
  <c r="I185" i="2"/>
  <c r="J185" i="2"/>
  <c r="I182" i="2"/>
  <c r="I176" i="2" s="1"/>
  <c r="I183" i="2"/>
  <c r="J183" i="2"/>
  <c r="I184" i="2"/>
  <c r="I178" i="2" s="1"/>
  <c r="J184" i="2"/>
  <c r="J178" i="2" s="1"/>
  <c r="J171" i="2"/>
  <c r="I171" i="2"/>
  <c r="I166" i="2"/>
  <c r="J166" i="2"/>
  <c r="I164" i="2"/>
  <c r="J164" i="2"/>
  <c r="I162" i="2"/>
  <c r="J162" i="2"/>
  <c r="I159" i="2"/>
  <c r="J159" i="2"/>
  <c r="J150" i="2"/>
  <c r="J155" i="2"/>
  <c r="I150" i="2"/>
  <c r="I146" i="2"/>
  <c r="J146" i="2"/>
  <c r="I144" i="2"/>
  <c r="J144" i="2"/>
  <c r="I142" i="2"/>
  <c r="J142" i="2"/>
  <c r="I140" i="2"/>
  <c r="J140" i="2"/>
  <c r="I180" i="2" l="1"/>
  <c r="I177" i="2"/>
  <c r="J151" i="2"/>
  <c r="J149" i="2" s="1"/>
  <c r="I151" i="2"/>
  <c r="I149" i="2" s="1"/>
  <c r="J194" i="2"/>
  <c r="J192" i="2" s="1"/>
  <c r="I194" i="2"/>
  <c r="I192" i="2" s="1"/>
  <c r="J180" i="2"/>
  <c r="I174" i="2"/>
  <c r="J177" i="2"/>
  <c r="J174" i="2" s="1"/>
  <c r="J153" i="2"/>
  <c r="I153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2" i="2"/>
  <c r="C210" i="2"/>
  <c r="C208" i="2"/>
  <c r="C206" i="2"/>
  <c r="C204" i="2"/>
  <c r="C202" i="2"/>
  <c r="C200" i="2"/>
  <c r="C190" i="2"/>
  <c r="C188" i="2"/>
  <c r="C187" i="2"/>
  <c r="C186" i="2"/>
  <c r="C172" i="2"/>
  <c r="C170" i="2"/>
  <c r="C168" i="2" s="1"/>
  <c r="C167" i="2"/>
  <c r="C165" i="2"/>
  <c r="C163" i="2"/>
  <c r="C161" i="2"/>
  <c r="C160" i="2"/>
  <c r="C147" i="2"/>
  <c r="C145" i="2"/>
  <c r="C143" i="2"/>
  <c r="C141" i="2"/>
  <c r="C130" i="2"/>
  <c r="C127" i="2"/>
  <c r="C122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8" i="2" s="1"/>
  <c r="J13" i="2"/>
  <c r="J8" i="2" s="1"/>
  <c r="I21" i="2"/>
  <c r="I14" i="2"/>
  <c r="I9" i="2" s="1"/>
  <c r="J24" i="2"/>
  <c r="I24" i="2"/>
  <c r="I22" i="2"/>
  <c r="I15" i="2"/>
  <c r="I10" i="2" s="1"/>
  <c r="I13" i="2"/>
  <c r="I8" i="2" s="1"/>
  <c r="E26" i="2"/>
  <c r="F26" i="2"/>
  <c r="G26" i="2"/>
  <c r="H26" i="2"/>
  <c r="D26" i="2"/>
  <c r="E28" i="2"/>
  <c r="F28" i="2"/>
  <c r="G28" i="2"/>
  <c r="H28" i="2"/>
  <c r="D28" i="2"/>
  <c r="I18" i="2" l="1"/>
  <c r="C26" i="2"/>
  <c r="C28" i="2"/>
  <c r="I86" i="2"/>
  <c r="I54" i="2"/>
  <c r="J7" i="2"/>
  <c r="J12" i="2"/>
  <c r="I7" i="2"/>
  <c r="I12" i="2"/>
  <c r="F198" i="2"/>
  <c r="G198" i="2"/>
  <c r="E51" i="2"/>
  <c r="F51" i="2"/>
  <c r="G51" i="2"/>
  <c r="H51" i="2"/>
  <c r="D51" i="2"/>
  <c r="C51" i="2"/>
  <c r="E198" i="2" l="1"/>
  <c r="D211" i="2"/>
  <c r="E211" i="2"/>
  <c r="F211" i="2"/>
  <c r="G211" i="2"/>
  <c r="H211" i="2"/>
  <c r="C211" i="2"/>
  <c r="G45" i="2" l="1"/>
  <c r="G164" i="2" l="1"/>
  <c r="D185" i="2" l="1"/>
  <c r="E64" i="2" l="1"/>
  <c r="F64" i="2"/>
  <c r="G64" i="2"/>
  <c r="H64" i="2"/>
  <c r="D64" i="2"/>
  <c r="D182" i="2"/>
  <c r="E113" i="2"/>
  <c r="F113" i="2"/>
  <c r="G113" i="2"/>
  <c r="H113" i="2"/>
  <c r="D128" i="2"/>
  <c r="C128" i="2" s="1"/>
  <c r="E126" i="2"/>
  <c r="F126" i="2"/>
  <c r="G126" i="2"/>
  <c r="H126" i="2"/>
  <c r="D124" i="2"/>
  <c r="C124" i="2" s="1"/>
  <c r="D125" i="2"/>
  <c r="C125" i="2" s="1"/>
  <c r="D119" i="2"/>
  <c r="C119" i="2" s="1"/>
  <c r="D121" i="2"/>
  <c r="D120" i="2"/>
  <c r="C120" i="2" s="1"/>
  <c r="D117" i="2"/>
  <c r="C117" i="2" s="1"/>
  <c r="D98" i="2"/>
  <c r="C98" i="2" s="1"/>
  <c r="D126" i="2" l="1"/>
  <c r="C64" i="2"/>
  <c r="D113" i="2"/>
  <c r="E123" i="2"/>
  <c r="F123" i="2"/>
  <c r="G123" i="2"/>
  <c r="H123" i="2"/>
  <c r="D109" i="2" l="1"/>
  <c r="C113" i="2"/>
  <c r="E114" i="2"/>
  <c r="F114" i="2"/>
  <c r="G114" i="2"/>
  <c r="H114" i="2"/>
  <c r="D123" i="2"/>
  <c r="E154" i="2"/>
  <c r="F154" i="2"/>
  <c r="E155" i="2"/>
  <c r="F155" i="2"/>
  <c r="G155" i="2"/>
  <c r="H155" i="2"/>
  <c r="D154" i="2"/>
  <c r="D155" i="2"/>
  <c r="E159" i="2"/>
  <c r="F159" i="2"/>
  <c r="G159" i="2"/>
  <c r="H159" i="2"/>
  <c r="D159" i="2"/>
  <c r="C154" i="2" l="1"/>
  <c r="C155" i="2"/>
  <c r="D114" i="2"/>
  <c r="C114" i="2" s="1"/>
  <c r="D103" i="2" l="1"/>
  <c r="E62" i="2" l="1"/>
  <c r="F62" i="2"/>
  <c r="G62" i="2"/>
  <c r="H62" i="2"/>
  <c r="E63" i="2" l="1"/>
  <c r="F63" i="2"/>
  <c r="G63" i="2"/>
  <c r="H63" i="2"/>
  <c r="D62" i="2"/>
  <c r="C62" i="2" s="1"/>
  <c r="D63" i="2"/>
  <c r="C129" i="2"/>
  <c r="E129" i="2"/>
  <c r="F129" i="2"/>
  <c r="G129" i="2"/>
  <c r="H129" i="2"/>
  <c r="D129" i="2"/>
  <c r="E92" i="2"/>
  <c r="F92" i="2"/>
  <c r="G92" i="2"/>
  <c r="H92" i="2"/>
  <c r="D92" i="2"/>
  <c r="E93" i="2"/>
  <c r="F93" i="2"/>
  <c r="G93" i="2"/>
  <c r="H93" i="2"/>
  <c r="E103" i="2"/>
  <c r="F103" i="2"/>
  <c r="G103" i="2"/>
  <c r="H103" i="2"/>
  <c r="C92" i="2" l="1"/>
  <c r="C63" i="2"/>
  <c r="C103" i="2"/>
  <c r="D93" i="2"/>
  <c r="C93" i="2" s="1"/>
  <c r="F184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8" i="2" l="1"/>
  <c r="C198" i="2" s="1"/>
  <c r="E209" i="2"/>
  <c r="F209" i="2"/>
  <c r="G209" i="2"/>
  <c r="H209" i="2"/>
  <c r="D209" i="2"/>
  <c r="C209" i="2"/>
  <c r="E171" i="2" l="1"/>
  <c r="F171" i="2"/>
  <c r="G171" i="2"/>
  <c r="H171" i="2"/>
  <c r="D171" i="2"/>
  <c r="C171" i="2" l="1"/>
  <c r="D168" i="2"/>
  <c r="E168" i="2"/>
  <c r="F168" i="2"/>
  <c r="D146" i="2"/>
  <c r="E146" i="2"/>
  <c r="F146" i="2"/>
  <c r="D89" i="2"/>
  <c r="E89" i="2"/>
  <c r="F89" i="2"/>
  <c r="E205" i="2" l="1"/>
  <c r="F205" i="2"/>
  <c r="G205" i="2"/>
  <c r="H205" i="2"/>
  <c r="D205" i="2"/>
  <c r="C199" i="2"/>
  <c r="C189" i="2"/>
  <c r="C181" i="2"/>
  <c r="E150" i="2"/>
  <c r="F150" i="2"/>
  <c r="H150" i="2"/>
  <c r="D150" i="2"/>
  <c r="C166" i="2"/>
  <c r="C164" i="2"/>
  <c r="C162" i="2"/>
  <c r="C159" i="2"/>
  <c r="H166" i="2"/>
  <c r="G166" i="2"/>
  <c r="F166" i="2"/>
  <c r="E166" i="2"/>
  <c r="D166" i="2"/>
  <c r="H164" i="2"/>
  <c r="F164" i="2"/>
  <c r="E164" i="2"/>
  <c r="D164" i="2"/>
  <c r="H162" i="2"/>
  <c r="G162" i="2"/>
  <c r="F162" i="2"/>
  <c r="E162" i="2"/>
  <c r="D162" i="2"/>
  <c r="B158" i="2"/>
  <c r="F156" i="2"/>
  <c r="E156" i="2"/>
  <c r="D156" i="2"/>
  <c r="H153" i="2"/>
  <c r="G153" i="2"/>
  <c r="F151" i="2"/>
  <c r="E153" i="2"/>
  <c r="D153" i="2"/>
  <c r="C205" i="2" l="1"/>
  <c r="C185" i="2"/>
  <c r="H151" i="2"/>
  <c r="H149" i="2" s="1"/>
  <c r="D151" i="2"/>
  <c r="C150" i="2"/>
  <c r="G151" i="2"/>
  <c r="G149" i="2" s="1"/>
  <c r="C153" i="2"/>
  <c r="E151" i="2"/>
  <c r="E149" i="2" s="1"/>
  <c r="F153" i="2"/>
  <c r="F149" i="2"/>
  <c r="C151" i="2" l="1"/>
  <c r="C149" i="2" s="1"/>
  <c r="D149" i="2"/>
  <c r="E139" i="2" l="1"/>
  <c r="E135" i="2" s="1"/>
  <c r="F139" i="2"/>
  <c r="F135" i="2" s="1"/>
  <c r="G139" i="2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G88" i="2"/>
  <c r="H88" i="2"/>
  <c r="D88" i="2"/>
  <c r="G89" i="2"/>
  <c r="H89" i="2"/>
  <c r="C99" i="2"/>
  <c r="E99" i="2"/>
  <c r="F99" i="2"/>
  <c r="G99" i="2"/>
  <c r="H99" i="2"/>
  <c r="D99" i="2"/>
  <c r="C94" i="2"/>
  <c r="C88" i="2" l="1"/>
  <c r="C89" i="2"/>
  <c r="G135" i="2"/>
  <c r="C135" i="2" s="1"/>
  <c r="C139" i="2"/>
  <c r="C115" i="2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E27" i="2"/>
  <c r="F27" i="2"/>
  <c r="G27" i="2"/>
  <c r="H27" i="2"/>
  <c r="D27" i="2"/>
  <c r="C47" i="2"/>
  <c r="C45" i="2"/>
  <c r="C65" i="2" l="1"/>
  <c r="C27" i="2"/>
  <c r="G24" i="2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3" i="2"/>
  <c r="G15" i="2" s="1"/>
  <c r="G10" i="2" s="1"/>
  <c r="E58" i="2"/>
  <c r="E183" i="2"/>
  <c r="E15" i="2" s="1"/>
  <c r="E10" i="2" s="1"/>
  <c r="D183" i="2"/>
  <c r="D15" i="2" s="1"/>
  <c r="D10" i="2" s="1"/>
  <c r="D194" i="2"/>
  <c r="D192" i="2" s="1"/>
  <c r="F22" i="2"/>
  <c r="F183" i="2"/>
  <c r="H132" i="2"/>
  <c r="H183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9" i="2"/>
  <c r="E189" i="2"/>
  <c r="E182" i="2" s="1"/>
  <c r="F189" i="2"/>
  <c r="F182" i="2" s="1"/>
  <c r="G189" i="2"/>
  <c r="G182" i="2" s="1"/>
  <c r="H189" i="2"/>
  <c r="H182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6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4" i="2"/>
  <c r="F185" i="2"/>
  <c r="H185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4" i="2"/>
  <c r="E178" i="2" s="1"/>
  <c r="E16" i="2" s="1"/>
  <c r="E11" i="2" s="1"/>
  <c r="F178" i="2"/>
  <c r="F16" i="2" s="1"/>
  <c r="G184" i="2"/>
  <c r="H184" i="2"/>
  <c r="C207" i="2"/>
  <c r="D207" i="2"/>
  <c r="D29" i="2"/>
  <c r="D45" i="2"/>
  <c r="D199" i="2"/>
  <c r="E199" i="2"/>
  <c r="F199" i="2"/>
  <c r="G199" i="2"/>
  <c r="H199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3" i="2"/>
  <c r="E203" i="2"/>
  <c r="F203" i="2"/>
  <c r="G203" i="2"/>
  <c r="H203" i="2"/>
  <c r="C203" i="2"/>
  <c r="C201" i="2"/>
  <c r="D201" i="2"/>
  <c r="C121" i="2"/>
  <c r="E207" i="2"/>
  <c r="E201" i="2"/>
  <c r="F207" i="2"/>
  <c r="F201" i="2"/>
  <c r="G207" i="2"/>
  <c r="G201" i="2"/>
  <c r="H207" i="2"/>
  <c r="H201" i="2"/>
  <c r="E137" i="2"/>
  <c r="G137" i="2"/>
  <c r="G132" i="2"/>
  <c r="C29" i="2"/>
  <c r="E20" i="2"/>
  <c r="H58" i="2"/>
  <c r="E21" i="2"/>
  <c r="F194" i="2"/>
  <c r="F192" i="2" s="1"/>
  <c r="G22" i="2"/>
  <c r="F196" i="2"/>
  <c r="G91" i="2"/>
  <c r="H91" i="2"/>
  <c r="E22" i="2"/>
  <c r="H112" i="2"/>
  <c r="D132" i="2"/>
  <c r="F110" i="2"/>
  <c r="G21" i="2"/>
  <c r="E56" i="2"/>
  <c r="G177" i="2" l="1"/>
  <c r="H177" i="2"/>
  <c r="C184" i="2"/>
  <c r="C182" i="2"/>
  <c r="C176" i="2" s="1"/>
  <c r="C67" i="2"/>
  <c r="C58" i="2"/>
  <c r="C22" i="2"/>
  <c r="F15" i="2"/>
  <c r="F10" i="2" s="1"/>
  <c r="C10" i="2" s="1"/>
  <c r="C183" i="2"/>
  <c r="C177" i="2" s="1"/>
  <c r="F11" i="2"/>
  <c r="H178" i="2"/>
  <c r="H16" i="2" s="1"/>
  <c r="H11" i="2" s="1"/>
  <c r="F180" i="2"/>
  <c r="G178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7" i="2"/>
  <c r="E109" i="2"/>
  <c r="F112" i="2"/>
  <c r="D56" i="2"/>
  <c r="E177" i="2"/>
  <c r="F56" i="2"/>
  <c r="D14" i="2"/>
  <c r="D9" i="2" s="1"/>
  <c r="D177" i="2"/>
  <c r="E14" i="2"/>
  <c r="E9" i="2" s="1"/>
  <c r="E7" i="2" s="1"/>
  <c r="H56" i="2"/>
  <c r="H54" i="2" s="1"/>
  <c r="H13" i="2"/>
  <c r="C13" i="2" s="1"/>
  <c r="H176" i="2"/>
  <c r="H174" i="2" s="1"/>
  <c r="H14" i="2"/>
  <c r="H9" i="2" s="1"/>
  <c r="G176" i="2"/>
  <c r="G174" i="2" s="1"/>
  <c r="G14" i="2"/>
  <c r="G9" i="2" s="1"/>
  <c r="F176" i="2"/>
  <c r="F174" i="2" s="1"/>
  <c r="F14" i="2"/>
  <c r="D178" i="2"/>
  <c r="D16" i="2" s="1"/>
  <c r="C16" i="2" s="1"/>
  <c r="C178" i="2"/>
  <c r="E180" i="2"/>
  <c r="E176" i="2"/>
  <c r="D137" i="2"/>
  <c r="H60" i="2"/>
  <c r="D57" i="2"/>
  <c r="E110" i="2"/>
  <c r="C110" i="2" s="1"/>
  <c r="E60" i="2"/>
  <c r="H137" i="2"/>
  <c r="D60" i="2"/>
  <c r="D24" i="2"/>
  <c r="H180" i="2"/>
  <c r="G180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F86" i="2"/>
  <c r="G86" i="2"/>
  <c r="D86" i="2"/>
  <c r="E18" i="2"/>
  <c r="E54" i="2"/>
  <c r="F137" i="2"/>
  <c r="F132" i="2"/>
  <c r="G60" i="2"/>
  <c r="G57" i="2"/>
  <c r="G54" i="2" s="1"/>
  <c r="F57" i="2"/>
  <c r="F60" i="2"/>
  <c r="D176" i="2"/>
  <c r="D180" i="2"/>
  <c r="G109" i="2"/>
  <c r="G107" i="2" s="1"/>
  <c r="C112" i="2" l="1"/>
  <c r="C21" i="2"/>
  <c r="C56" i="2"/>
  <c r="C109" i="2"/>
  <c r="C86" i="2"/>
  <c r="C57" i="2"/>
  <c r="C60" i="2"/>
  <c r="C20" i="2"/>
  <c r="C18" i="2" s="1"/>
  <c r="C15" i="2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E107" i="2"/>
  <c r="E174" i="2"/>
  <c r="D11" i="2"/>
  <c r="C11" i="2" s="1"/>
  <c r="H8" i="2"/>
  <c r="C8" i="2" s="1"/>
  <c r="D54" i="2"/>
  <c r="D174" i="2"/>
  <c r="C174" i="2"/>
  <c r="H18" i="2"/>
  <c r="F18" i="2"/>
  <c r="D18" i="2"/>
  <c r="C180" i="2"/>
  <c r="D12" i="2"/>
  <c r="E12" i="2"/>
  <c r="C24" i="2"/>
  <c r="E196" i="2"/>
  <c r="E194" i="2"/>
  <c r="E192" i="2" s="1"/>
  <c r="G194" i="2"/>
  <c r="G192" i="2" s="1"/>
  <c r="G196" i="2"/>
  <c r="F54" i="2"/>
  <c r="C54" i="2" s="1"/>
  <c r="C132" i="2"/>
  <c r="D7" i="2" l="1"/>
  <c r="F7" i="2"/>
  <c r="C9" i="2"/>
  <c r="C107" i="2"/>
  <c r="H7" i="2"/>
  <c r="F12" i="2"/>
  <c r="C194" i="2"/>
  <c r="C192" i="2" s="1"/>
  <c r="C196" i="2"/>
  <c r="H196" i="2"/>
  <c r="H194" i="2"/>
  <c r="H192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<sst xmlns="http://schemas.openxmlformats.org/spreadsheetml/2006/main" count="369" uniqueCount="111">
  <si>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</si>
  <si>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</si>
  <si>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</si>
  <si>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</si>
  <si>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</si>
  <si>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</si>
  <si>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</si>
  <si>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</si>
  <si>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</si>
  <si>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</si>
  <si>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</si>
  <si>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</si>
  <si>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</si>
  <si>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</si>
  <si>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</si>
  <si>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</si>
  <si>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</si>
  <si>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</si>
  <si>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</si>
  <si>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</si>
  <si>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</si>
  <si>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</si>
  <si>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</si>
  <si>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</si>
  <si>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</si>
  <si>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</si>
  <si>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</si>
  <si>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</si>
  <si>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</si>
  <si>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</si>
  <si>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</si>
  <si>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</si>
  <si>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</si>
  <si>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</si>
  <si>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</si>
  <si>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</si>
  <si>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</si>
  <si>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</si>
  <si>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</si>
  <si>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</si>
  <si>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</si>
  <si>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</si>
  <si>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</si>
  <si>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</si>
  <si>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</si>
  <si>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</si>
  <si>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</si>
  <si>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</si>
  <si>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</si>
  <si>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</si>
  <si>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</si>
  <si>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</si>
  <si>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</si>
  <si>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</si>
  <si>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</si>
  <si>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</si>
  <si>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</si>
  <si>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</si>
  <si>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</si>
  <si>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</si>
  <si>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</si>
  <si>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</si>
  <si>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</si>
  <si>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</si>
  <si>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</si>
  <si>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</si>
  <si>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</si>
  <si>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</si>
  <si>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</si>
  <si>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</si>
  <si>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</si>
  <si>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</si>
  <si>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</si>
  <si>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</si>
  <si>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</si>
  <si>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</si>
  <si>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</si>
  <si>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</si>
  <si>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</si>
  <si>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</si>
  <si>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</si>
  <si>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</si>
  <si>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</si>
  <si>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</si>
  <si>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</si>
  <si>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</si>
  <si>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</si>
  <si>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</si>
  <si>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</si>
  <si>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</si>
  <si>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</si>
  <si>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</si>
  <si>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</si>
  <si>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</si>
  <si>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</si>
  <si>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</si>
  <si>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</si>
  <si>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</si>
  <si>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</si>
  <si>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</si>
  <si>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</si>
  <si>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</si>
  <si>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</si>
  <si>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>№        стро-   ки</t>
  </si>
  <si>
    <t xml:space="preserve">Областной бюджет </t>
  </si>
  <si>
    <t>52, 52.1, 52.2, 53.2, 55</t>
  </si>
  <si>
    <t xml:space="preserve">Мероприятие 8 Обеспечение деятельности отраслевых (функциональных) органов Администрации Артемовского городского округа </t>
  </si>
  <si>
    <t xml:space="preserve">Местный бюджет    </t>
  </si>
  <si>
    <t>Мероприятие 9 Обеспечение деятельности территориальных органов Администрации Артемовского городского округа (территориальные управления)</t>
  </si>
  <si>
    <t xml:space="preserve"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                    </t>
  </si>
  <si>
    <t xml:space="preserve">Приложение                                                                                                                    к постановлению Администрации Артемовского городского округа                                                  от                                №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</si>
</sst>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view="pageBreakPreview" topLeftCell="A7" zoomScale="75" zoomScaleNormal="90" zoomScaleSheetLayoutView="75" zoomScalePageLayoutView="90" workbookViewId="0">
      <selection activeCell="K16" sqref="K16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88.5" customHeight="1" x14ac:dyDescent="0.2">
      <c r="A1" s="1"/>
      <c r="B1" s="2"/>
      <c r="C1" s="3"/>
      <c r="D1" s="3"/>
      <c r="E1" s="3"/>
      <c r="F1" s="4"/>
      <c r="G1" s="4"/>
      <c r="H1" s="4"/>
      <c r="I1" s="60" t="s">
        <v>110</v>
      </c>
      <c r="J1" s="60"/>
      <c r="K1" s="60"/>
      <c r="L1" s="4"/>
      <c r="M1" s="4"/>
      <c r="N1" s="4"/>
    </row>
    <row r="2" spans="1:14" ht="150" customHeight="1" x14ac:dyDescent="0.2">
      <c r="A2" s="1"/>
      <c r="B2" s="2"/>
      <c r="C2" s="3"/>
      <c r="D2" s="3"/>
      <c r="E2" s="3"/>
      <c r="F2" s="57"/>
      <c r="G2" s="57"/>
      <c r="H2" s="57"/>
      <c r="I2" s="87" t="s">
        <v>109</v>
      </c>
      <c r="J2" s="87"/>
      <c r="K2" s="87"/>
      <c r="L2" s="4"/>
      <c r="M2" s="4"/>
      <c r="N2" s="4"/>
    </row>
    <row r="3" spans="1:14" ht="90.75" customHeight="1" x14ac:dyDescent="0.2">
      <c r="A3" s="81" t="s">
        <v>100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4" ht="123.75" customHeight="1" x14ac:dyDescent="0.2">
      <c r="A4" s="84" t="s">
        <v>103</v>
      </c>
      <c r="B4" s="84" t="s">
        <v>24</v>
      </c>
      <c r="C4" s="84" t="s">
        <v>69</v>
      </c>
      <c r="D4" s="75" t="s">
        <v>70</v>
      </c>
      <c r="E4" s="76"/>
      <c r="F4" s="76"/>
      <c r="G4" s="76"/>
      <c r="H4" s="76"/>
      <c r="I4" s="76"/>
      <c r="J4" s="77"/>
      <c r="K4" s="84" t="s">
        <v>27</v>
      </c>
    </row>
    <row r="5" spans="1:14" ht="9.75" customHeight="1" x14ac:dyDescent="0.2">
      <c r="A5" s="85"/>
      <c r="B5" s="85"/>
      <c r="C5" s="85"/>
      <c r="D5" s="78"/>
      <c r="E5" s="79"/>
      <c r="F5" s="79"/>
      <c r="G5" s="79"/>
      <c r="H5" s="79"/>
      <c r="I5" s="79"/>
      <c r="J5" s="80"/>
      <c r="K5" s="85"/>
    </row>
    <row r="6" spans="1:14" ht="24" customHeight="1" x14ac:dyDescent="0.2">
      <c r="A6" s="86"/>
      <c r="B6" s="86"/>
      <c r="C6" s="86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6"/>
    </row>
    <row r="7" spans="1:14" ht="40.5" x14ac:dyDescent="0.3">
      <c r="A7" s="6">
        <v>1</v>
      </c>
      <c r="B7" s="7" t="s">
        <v>0</v>
      </c>
      <c r="C7" s="8">
        <f t="shared" ref="C7:C15" si="0">SUM(D7:J7)</f>
        <v>3344062.2989000003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476602.13089999999</v>
      </c>
      <c r="H7" s="9">
        <f t="shared" si="1"/>
        <v>501016.27890000003</v>
      </c>
      <c r="I7" s="9">
        <f t="shared" ref="I7:J7" si="2">I8+I9+I10+I11</f>
        <v>511056.59999999992</v>
      </c>
      <c r="J7" s="9">
        <f t="shared" si="2"/>
        <v>525785.18000000005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283478.90000000002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40363</v>
      </c>
      <c r="H8" s="9">
        <f t="shared" si="3"/>
        <v>36971.199999999997</v>
      </c>
      <c r="I8" s="9">
        <f t="shared" ref="I8:J8" si="4">I13</f>
        <v>36742.299999999996</v>
      </c>
      <c r="J8" s="9">
        <f t="shared" si="4"/>
        <v>36863.4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1699996.9789999998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238182.3</v>
      </c>
      <c r="H9" s="9">
        <f t="shared" si="6"/>
        <v>253025.8</v>
      </c>
      <c r="I9" s="9">
        <f t="shared" ref="I9:J9" si="7">I14</f>
        <v>262158.69999999995</v>
      </c>
      <c r="J9" s="9">
        <f t="shared" si="7"/>
        <v>270329.90000000002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1359682.7198999999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197976.8309</v>
      </c>
      <c r="H10" s="9">
        <f t="shared" si="8"/>
        <v>210939.27890000003</v>
      </c>
      <c r="I10" s="9">
        <f t="shared" ref="I10:J10" si="9">I15</f>
        <v>212075.59999999998</v>
      </c>
      <c r="J10" s="9">
        <f t="shared" si="9"/>
        <v>218511.88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3344062.2989000003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476602.13089999999</v>
      </c>
      <c r="H12" s="8">
        <f t="shared" si="12"/>
        <v>501016.27890000003</v>
      </c>
      <c r="I12" s="8">
        <f t="shared" ref="I12:J12" si="13">I13+I14+I15+I16</f>
        <v>511056.59999999992</v>
      </c>
      <c r="J12" s="8">
        <f t="shared" si="13"/>
        <v>525785.18000000005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283478.90000000002</v>
      </c>
      <c r="D13" s="8">
        <f t="shared" ref="D13:J13" si="15">D26+D62+D181</f>
        <v>55641.899999999994</v>
      </c>
      <c r="E13" s="8">
        <f t="shared" si="15"/>
        <v>38544.6</v>
      </c>
      <c r="F13" s="8">
        <f t="shared" si="15"/>
        <v>38352.5</v>
      </c>
      <c r="G13" s="8">
        <f t="shared" si="15"/>
        <v>40363</v>
      </c>
      <c r="H13" s="8">
        <f t="shared" si="15"/>
        <v>36971.199999999997</v>
      </c>
      <c r="I13" s="8">
        <f t="shared" si="15"/>
        <v>36742.299999999996</v>
      </c>
      <c r="J13" s="8">
        <f t="shared" si="15"/>
        <v>36863.4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1699996.9789999998</v>
      </c>
      <c r="D14" s="8">
        <f t="shared" ref="D14:J14" si="16">D27+D63+D92+D113+D154+D182+D197</f>
        <v>225416.6</v>
      </c>
      <c r="E14" s="8">
        <f t="shared" si="16"/>
        <v>228118.5</v>
      </c>
      <c r="F14" s="8">
        <f t="shared" si="16"/>
        <v>222765.179</v>
      </c>
      <c r="G14" s="8">
        <f t="shared" si="16"/>
        <v>238182.3</v>
      </c>
      <c r="H14" s="8">
        <f t="shared" si="16"/>
        <v>253025.8</v>
      </c>
      <c r="I14" s="8">
        <f t="shared" si="16"/>
        <v>262158.69999999995</v>
      </c>
      <c r="J14" s="8">
        <f t="shared" si="16"/>
        <v>270329.90000000002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1359682.7198999999</v>
      </c>
      <c r="D15" s="8">
        <f t="shared" ref="D15:J15" si="17">D28+D64+D93+D114+D139+D155+D183+D198</f>
        <v>150585.29999999999</v>
      </c>
      <c r="E15" s="8">
        <f t="shared" si="17"/>
        <v>171586.33</v>
      </c>
      <c r="F15" s="8">
        <f t="shared" si="17"/>
        <v>198007.5001</v>
      </c>
      <c r="G15" s="8">
        <f t="shared" si="17"/>
        <v>197976.8309</v>
      </c>
      <c r="H15" s="8">
        <f t="shared" si="17"/>
        <v>210939.27890000003</v>
      </c>
      <c r="I15" s="8">
        <f t="shared" si="17"/>
        <v>212075.59999999998</v>
      </c>
      <c r="J15" s="8">
        <f t="shared" si="17"/>
        <v>218511.88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D178</f>
        <v>80</v>
      </c>
      <c r="E16" s="8">
        <f t="shared" ref="E16:H16" si="18">E178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I178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8" t="s">
        <v>37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81482.190799999997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8">
        <f t="shared" si="20"/>
        <v>17798.0988</v>
      </c>
      <c r="H18" s="8">
        <f t="shared" si="20"/>
        <v>12094.1</v>
      </c>
      <c r="I18" s="8">
        <f t="shared" ref="I18:J18" si="21">I20+I21+I22</f>
        <v>11279.3</v>
      </c>
      <c r="J18" s="8">
        <f t="shared" si="21"/>
        <v>11464.58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24545.399999999998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4560.2</v>
      </c>
      <c r="H20" s="8">
        <f t="shared" si="22"/>
        <v>3692</v>
      </c>
      <c r="I20" s="8">
        <f t="shared" ref="I20:J20" si="23">I26</f>
        <v>3458</v>
      </c>
      <c r="J20" s="8">
        <f t="shared" si="23"/>
        <v>3575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789.99999999999989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115.4</v>
      </c>
      <c r="H21" s="8">
        <f t="shared" si="24"/>
        <v>115.4</v>
      </c>
      <c r="I21" s="8">
        <f t="shared" ref="I21:J21" si="25">I27</f>
        <v>115.4</v>
      </c>
      <c r="J21" s="8">
        <f t="shared" si="25"/>
        <v>115.4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56146.790800000002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13122.498799999999</v>
      </c>
      <c r="H22" s="8">
        <f t="shared" si="24"/>
        <v>8286.7000000000007</v>
      </c>
      <c r="I22" s="8">
        <f t="shared" ref="I22:J22" si="26">I28</f>
        <v>7705.9</v>
      </c>
      <c r="J22" s="8">
        <f t="shared" si="26"/>
        <v>7774.1799999999994</v>
      </c>
      <c r="K22" s="10" t="s">
        <v>34</v>
      </c>
    </row>
    <row r="23" spans="1:11" ht="20.25" x14ac:dyDescent="0.3">
      <c r="A23" s="10">
        <f t="shared" si="14"/>
        <v>17</v>
      </c>
      <c r="B23" s="69" t="s">
        <v>6</v>
      </c>
      <c r="C23" s="70"/>
      <c r="D23" s="70"/>
      <c r="E23" s="70"/>
      <c r="F23" s="70"/>
      <c r="G23" s="70"/>
      <c r="H23" s="70"/>
      <c r="I23" s="70"/>
      <c r="J23" s="70"/>
      <c r="K23" s="71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81482.190799999997</v>
      </c>
      <c r="D24" s="8">
        <f t="shared" ref="D24:H24" si="27">D26+D27+D28</f>
        <v>11285.6</v>
      </c>
      <c r="E24" s="8">
        <f t="shared" si="27"/>
        <v>8356.15</v>
      </c>
      <c r="F24" s="8">
        <f t="shared" si="27"/>
        <v>9204.362000000001</v>
      </c>
      <c r="G24" s="8">
        <f t="shared" si="27"/>
        <v>17798.0988</v>
      </c>
      <c r="H24" s="8">
        <f t="shared" si="27"/>
        <v>12094.1</v>
      </c>
      <c r="I24" s="8">
        <f t="shared" ref="I24:J24" si="28">I26+I27+I28</f>
        <v>11279.3</v>
      </c>
      <c r="J24" s="8">
        <f t="shared" si="28"/>
        <v>11464.58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8"/>
      <c r="E25" s="8"/>
      <c r="F25" s="8"/>
      <c r="G25" s="8"/>
      <c r="H25" s="8"/>
      <c r="I25" s="8"/>
      <c r="J25" s="8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24545.399999999998</v>
      </c>
      <c r="D26" s="8">
        <f>D42+D44+D52</f>
        <v>3037.7</v>
      </c>
      <c r="E26" s="8">
        <f t="shared" ref="E26:H26" si="29">E42+E44+E52</f>
        <v>2976.3999999999996</v>
      </c>
      <c r="F26" s="8">
        <f t="shared" si="29"/>
        <v>3246.1</v>
      </c>
      <c r="G26" s="8">
        <f t="shared" si="29"/>
        <v>4560.2</v>
      </c>
      <c r="H26" s="8">
        <f t="shared" si="29"/>
        <v>3692</v>
      </c>
      <c r="I26" s="8">
        <f t="shared" ref="I26:J26" si="30">I42+I44+I52</f>
        <v>3458</v>
      </c>
      <c r="J26" s="8">
        <f t="shared" si="30"/>
        <v>3575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789.99999999999989</v>
      </c>
      <c r="D27" s="8">
        <f>D38+D40</f>
        <v>106.5</v>
      </c>
      <c r="E27" s="8">
        <f t="shared" ref="E27:H27" si="31">E38+E40</f>
        <v>106.5</v>
      </c>
      <c r="F27" s="8">
        <f t="shared" si="31"/>
        <v>115.4</v>
      </c>
      <c r="G27" s="8">
        <f t="shared" si="31"/>
        <v>115.4</v>
      </c>
      <c r="H27" s="8">
        <f t="shared" si="31"/>
        <v>115.4</v>
      </c>
      <c r="I27" s="8">
        <f t="shared" ref="I27:J27" si="32">I38+I40</f>
        <v>115.4</v>
      </c>
      <c r="J27" s="8">
        <f t="shared" si="32"/>
        <v>115.4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56146.790800000002</v>
      </c>
      <c r="D28" s="8">
        <f>D30+D32+D34+D36+D46+D48+D50</f>
        <v>8141.4000000000005</v>
      </c>
      <c r="E28" s="8">
        <f t="shared" ref="E28:H28" si="33">E30+E32+E34+E36+E46+E48+E50</f>
        <v>5273.25</v>
      </c>
      <c r="F28" s="8">
        <f t="shared" si="33"/>
        <v>5842.8620000000001</v>
      </c>
      <c r="G28" s="8">
        <f t="shared" si="33"/>
        <v>13122.498799999999</v>
      </c>
      <c r="H28" s="8">
        <f t="shared" si="33"/>
        <v>8286.7000000000007</v>
      </c>
      <c r="I28" s="8">
        <f t="shared" ref="I28:J28" si="34">I30+I32+I34+I36+I46+I48+I50</f>
        <v>7705.9</v>
      </c>
      <c r="J28" s="8">
        <f t="shared" si="34"/>
        <v>7774.1799999999994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78</v>
      </c>
      <c r="C29" s="8">
        <f>C30</f>
        <v>7718.6059999999998</v>
      </c>
      <c r="D29" s="8">
        <f t="shared" ref="D29:J29" si="35">D30</f>
        <v>558</v>
      </c>
      <c r="E29" s="8">
        <f t="shared" si="35"/>
        <v>632.72</v>
      </c>
      <c r="F29" s="8">
        <f t="shared" si="35"/>
        <v>1232</v>
      </c>
      <c r="G29" s="8">
        <f t="shared" si="35"/>
        <v>489.40600000000001</v>
      </c>
      <c r="H29" s="8">
        <f t="shared" si="35"/>
        <v>1535.5</v>
      </c>
      <c r="I29" s="8">
        <f t="shared" si="35"/>
        <v>1635.5</v>
      </c>
      <c r="J29" s="8">
        <f t="shared" si="35"/>
        <v>1635.48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7718.6059999999998</v>
      </c>
      <c r="D30" s="8">
        <v>558</v>
      </c>
      <c r="E30" s="8">
        <v>632.72</v>
      </c>
      <c r="F30" s="8">
        <v>1232</v>
      </c>
      <c r="G30" s="8">
        <v>489.40600000000001</v>
      </c>
      <c r="H30" s="8">
        <v>1535.5</v>
      </c>
      <c r="I30" s="8">
        <v>1635.5</v>
      </c>
      <c r="J30" s="8">
        <v>1635.48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9809</v>
      </c>
      <c r="D31" s="8">
        <f t="shared" ref="D31:J31" si="36">D32</f>
        <v>300</v>
      </c>
      <c r="E31" s="8">
        <f t="shared" si="36"/>
        <v>700</v>
      </c>
      <c r="F31" s="8">
        <f t="shared" si="36"/>
        <v>809</v>
      </c>
      <c r="G31" s="8">
        <f t="shared" si="36"/>
        <v>2000</v>
      </c>
      <c r="H31" s="8">
        <f t="shared" si="36"/>
        <v>2000</v>
      </c>
      <c r="I31" s="8">
        <f t="shared" si="36"/>
        <v>2000</v>
      </c>
      <c r="J31" s="8">
        <f t="shared" si="36"/>
        <v>2000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9809</v>
      </c>
      <c r="D32" s="8">
        <v>300</v>
      </c>
      <c r="E32" s="8">
        <v>700</v>
      </c>
      <c r="F32" s="8">
        <v>809</v>
      </c>
      <c r="G32" s="8">
        <v>2000</v>
      </c>
      <c r="H32" s="8">
        <v>2000</v>
      </c>
      <c r="I32" s="8">
        <v>2000</v>
      </c>
      <c r="J32" s="8">
        <v>2000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21393.737000000001</v>
      </c>
      <c r="D33" s="8">
        <f t="shared" ref="D33:J33" si="37">D34</f>
        <v>2910.5</v>
      </c>
      <c r="E33" s="8">
        <f t="shared" si="37"/>
        <v>2460.13</v>
      </c>
      <c r="F33" s="8">
        <f t="shared" si="37"/>
        <v>2733.4679999999998</v>
      </c>
      <c r="G33" s="8">
        <f t="shared" si="37"/>
        <v>3210.6390000000001</v>
      </c>
      <c r="H33" s="8">
        <f t="shared" si="37"/>
        <v>3595</v>
      </c>
      <c r="I33" s="8">
        <f t="shared" si="37"/>
        <v>3216</v>
      </c>
      <c r="J33" s="8">
        <f t="shared" si="37"/>
        <v>3268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21393.737000000001</v>
      </c>
      <c r="D34" s="8">
        <v>2910.5</v>
      </c>
      <c r="E34" s="8">
        <v>2460.13</v>
      </c>
      <c r="F34" s="8">
        <v>2733.4679999999998</v>
      </c>
      <c r="G34" s="8">
        <v>3210.6390000000001</v>
      </c>
      <c r="H34" s="8">
        <v>3595</v>
      </c>
      <c r="I34" s="8">
        <v>3216</v>
      </c>
      <c r="J34" s="8">
        <v>3268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79</v>
      </c>
      <c r="C35" s="8">
        <f>C36</f>
        <v>935.86</v>
      </c>
      <c r="D35" s="8">
        <f t="shared" ref="D35:J35" si="38">D36</f>
        <v>400</v>
      </c>
      <c r="E35" s="8">
        <f t="shared" si="38"/>
        <v>435.86</v>
      </c>
      <c r="F35" s="8">
        <f t="shared" si="38"/>
        <v>0</v>
      </c>
      <c r="G35" s="8">
        <f t="shared" si="38"/>
        <v>100</v>
      </c>
      <c r="H35" s="8">
        <f t="shared" si="38"/>
        <v>0</v>
      </c>
      <c r="I35" s="8">
        <f t="shared" si="38"/>
        <v>0</v>
      </c>
      <c r="J35" s="8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935.86</v>
      </c>
      <c r="D36" s="8">
        <v>400</v>
      </c>
      <c r="E36" s="8">
        <v>435.86</v>
      </c>
      <c r="F36" s="8">
        <v>0</v>
      </c>
      <c r="G36" s="8">
        <v>100</v>
      </c>
      <c r="H36" s="8">
        <v>0</v>
      </c>
      <c r="I36" s="8">
        <v>0</v>
      </c>
      <c r="J36" s="8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8">
        <f>D38</f>
        <v>0.1</v>
      </c>
      <c r="E37" s="8">
        <f t="shared" ref="E37:J37" si="39">E38</f>
        <v>0.1</v>
      </c>
      <c r="F37" s="8">
        <f t="shared" si="39"/>
        <v>0.2</v>
      </c>
      <c r="G37" s="8">
        <f t="shared" si="39"/>
        <v>0.2</v>
      </c>
      <c r="H37" s="8">
        <f t="shared" si="39"/>
        <v>0.2</v>
      </c>
      <c r="I37" s="8">
        <f t="shared" si="39"/>
        <v>0.2</v>
      </c>
      <c r="J37" s="8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8">
        <v>0.1</v>
      </c>
      <c r="E38" s="8">
        <v>0.1</v>
      </c>
      <c r="F38" s="8">
        <v>0.2</v>
      </c>
      <c r="G38" s="8">
        <v>0.2</v>
      </c>
      <c r="H38" s="8">
        <v>0.2</v>
      </c>
      <c r="I38" s="8">
        <v>0.2</v>
      </c>
      <c r="J38" s="8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788.80000000000007</v>
      </c>
      <c r="D39" s="8">
        <f t="shared" ref="D39:J39" si="40">D40</f>
        <v>106.4</v>
      </c>
      <c r="E39" s="8">
        <f t="shared" si="40"/>
        <v>106.4</v>
      </c>
      <c r="F39" s="8">
        <f t="shared" si="40"/>
        <v>115.2</v>
      </c>
      <c r="G39" s="8">
        <f t="shared" si="40"/>
        <v>115.2</v>
      </c>
      <c r="H39" s="8">
        <f t="shared" si="40"/>
        <v>115.2</v>
      </c>
      <c r="I39" s="8">
        <f t="shared" si="40"/>
        <v>115.2</v>
      </c>
      <c r="J39" s="8">
        <f t="shared" si="40"/>
        <v>115.2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788.80000000000007</v>
      </c>
      <c r="D40" s="11">
        <v>106.4</v>
      </c>
      <c r="E40" s="11">
        <v>106.4</v>
      </c>
      <c r="F40" s="11">
        <v>115.2</v>
      </c>
      <c r="G40" s="11">
        <v>115.2</v>
      </c>
      <c r="H40" s="11">
        <v>115.2</v>
      </c>
      <c r="I40" s="11">
        <v>115.2</v>
      </c>
      <c r="J40" s="11">
        <v>115.2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22879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3667.2</v>
      </c>
      <c r="H41" s="8">
        <f t="shared" si="41"/>
        <v>3330.8</v>
      </c>
      <c r="I41" s="8">
        <f t="shared" si="41"/>
        <v>3444.8</v>
      </c>
      <c r="J41" s="8">
        <f t="shared" si="41"/>
        <v>3563.4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22879</v>
      </c>
      <c r="D42" s="8">
        <v>2692.2</v>
      </c>
      <c r="E42" s="8">
        <v>2955.2</v>
      </c>
      <c r="F42" s="8">
        <v>3225.4</v>
      </c>
      <c r="G42" s="8">
        <v>3667.2</v>
      </c>
      <c r="H42" s="8">
        <v>3330.8</v>
      </c>
      <c r="I42" s="8">
        <v>3444.8</v>
      </c>
      <c r="J42" s="8">
        <v>3563.4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49</v>
      </c>
      <c r="C43" s="8">
        <f>D43+E43+F43+G43+H43+I43+J43</f>
        <v>811.50000000000011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38.1</v>
      </c>
      <c r="H43" s="8">
        <f t="shared" si="42"/>
        <v>361.2</v>
      </c>
      <c r="I43" s="8">
        <f t="shared" si="42"/>
        <v>13.2</v>
      </c>
      <c r="J43" s="8">
        <f t="shared" si="42"/>
        <v>11.6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811.50000000000011</v>
      </c>
      <c r="D44" s="8">
        <v>345.5</v>
      </c>
      <c r="E44" s="8">
        <v>21.2</v>
      </c>
      <c r="F44" s="8">
        <v>20.7</v>
      </c>
      <c r="G44" s="8">
        <v>38.1</v>
      </c>
      <c r="H44" s="8">
        <v>361.2</v>
      </c>
      <c r="I44" s="8">
        <v>13.2</v>
      </c>
      <c r="J44" s="8">
        <v>11.6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61</v>
      </c>
      <c r="C45" s="8">
        <f>C46</f>
        <v>9401.3277999999991</v>
      </c>
      <c r="D45" s="8">
        <f>D46</f>
        <v>3143.6</v>
      </c>
      <c r="E45" s="8">
        <f>E46</f>
        <v>0</v>
      </c>
      <c r="F45" s="8">
        <v>0</v>
      </c>
      <c r="G45" s="8">
        <f>G46</f>
        <v>6257.7277999999997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9401.3277999999991</v>
      </c>
      <c r="D46" s="8">
        <v>3143.6</v>
      </c>
      <c r="E46" s="8">
        <v>0</v>
      </c>
      <c r="F46" s="8">
        <v>0</v>
      </c>
      <c r="G46" s="8">
        <v>6257.7277999999997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50</v>
      </c>
      <c r="C47" s="8">
        <f>C48</f>
        <v>4189.3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677</v>
      </c>
      <c r="H47" s="11">
        <f t="shared" si="43"/>
        <v>750</v>
      </c>
      <c r="I47" s="11">
        <f t="shared" si="43"/>
        <v>432</v>
      </c>
      <c r="J47" s="11">
        <f t="shared" si="43"/>
        <v>432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4189.3</v>
      </c>
      <c r="D48" s="11">
        <v>498.3</v>
      </c>
      <c r="E48" s="11">
        <v>700</v>
      </c>
      <c r="F48" s="11">
        <v>700</v>
      </c>
      <c r="G48" s="11">
        <v>677</v>
      </c>
      <c r="H48" s="11">
        <v>750</v>
      </c>
      <c r="I48" s="11">
        <v>432</v>
      </c>
      <c r="J48" s="11">
        <v>432</v>
      </c>
      <c r="K48" s="10" t="s">
        <v>34</v>
      </c>
    </row>
    <row r="49" spans="1:11" ht="222.75" x14ac:dyDescent="0.3">
      <c r="A49" s="10">
        <f>A48+1</f>
        <v>43</v>
      </c>
      <c r="B49" s="7" t="s">
        <v>68</v>
      </c>
      <c r="C49" s="8">
        <f>C50</f>
        <v>2698.9599999999996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387.726</v>
      </c>
      <c r="H49" s="11">
        <f t="shared" si="44"/>
        <v>406.2</v>
      </c>
      <c r="I49" s="11">
        <f t="shared" si="44"/>
        <v>422.4</v>
      </c>
      <c r="J49" s="11">
        <f t="shared" si="44"/>
        <v>438.7</v>
      </c>
      <c r="K49" s="13" t="s">
        <v>73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2698.9599999999996</v>
      </c>
      <c r="D50" s="11">
        <v>331</v>
      </c>
      <c r="E50" s="11">
        <v>344.54</v>
      </c>
      <c r="F50" s="11">
        <v>368.39400000000001</v>
      </c>
      <c r="G50" s="11">
        <v>387.726</v>
      </c>
      <c r="H50" s="11">
        <v>406.2</v>
      </c>
      <c r="I50" s="11">
        <v>422.4</v>
      </c>
      <c r="J50" s="11">
        <v>438.7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94</v>
      </c>
      <c r="C51" s="8">
        <f>C52</f>
        <v>854.9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854.9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95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854.9</v>
      </c>
      <c r="D52" s="11">
        <v>0</v>
      </c>
      <c r="E52" s="11">
        <v>0</v>
      </c>
      <c r="F52" s="11">
        <v>0</v>
      </c>
      <c r="G52" s="11">
        <v>854.9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2" t="s">
        <v>26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2021994.9972999997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280755.54399999999</v>
      </c>
      <c r="H54" s="8">
        <f t="shared" si="47"/>
        <v>296649.89999999997</v>
      </c>
      <c r="I54" s="8">
        <f t="shared" ref="I54:J54" si="48">I56+I57+I58</f>
        <v>306456.5</v>
      </c>
      <c r="J54" s="8">
        <f t="shared" si="48"/>
        <v>314722.7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258933.49999999997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35802.800000000003</v>
      </c>
      <c r="H56" s="8">
        <f t="shared" si="49"/>
        <v>33279.199999999997</v>
      </c>
      <c r="I56" s="8">
        <f t="shared" ref="I56:J56" si="50">I62</f>
        <v>33284.299999999996</v>
      </c>
      <c r="J56" s="8">
        <f t="shared" si="50"/>
        <v>33288.400000000001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1687654.6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234431.1</v>
      </c>
      <c r="H57" s="8">
        <f t="shared" si="49"/>
        <v>251529.60000000001</v>
      </c>
      <c r="I57" s="8">
        <f t="shared" ref="I57:J57" si="51">I63</f>
        <v>261246.3</v>
      </c>
      <c r="J57" s="8">
        <f t="shared" si="51"/>
        <v>269385.5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75406.897299999997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10521.644</v>
      </c>
      <c r="H58" s="8">
        <f t="shared" si="49"/>
        <v>11841.1</v>
      </c>
      <c r="I58" s="8">
        <f t="shared" ref="I58:J58" si="52">I64</f>
        <v>11925.9</v>
      </c>
      <c r="J58" s="8">
        <f t="shared" si="52"/>
        <v>12048.8</v>
      </c>
      <c r="K58" s="10" t="s">
        <v>34</v>
      </c>
    </row>
    <row r="59" spans="1:11" ht="20.25" x14ac:dyDescent="0.3">
      <c r="A59" s="10">
        <f t="shared" si="45"/>
        <v>53</v>
      </c>
      <c r="B59" s="69" t="s">
        <v>12</v>
      </c>
      <c r="C59" s="70"/>
      <c r="D59" s="70"/>
      <c r="E59" s="70"/>
      <c r="F59" s="70"/>
      <c r="G59" s="70"/>
      <c r="H59" s="70"/>
      <c r="I59" s="70"/>
      <c r="J59" s="70"/>
      <c r="K59" s="71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2021994.9972999997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280755.54399999999</v>
      </c>
      <c r="H60" s="8">
        <f t="shared" si="53"/>
        <v>296649.89999999997</v>
      </c>
      <c r="I60" s="8">
        <f t="shared" ref="I60:J60" si="54">I62+I63+I64</f>
        <v>306456.5</v>
      </c>
      <c r="J60" s="8">
        <f t="shared" si="54"/>
        <v>314722.7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258933.49999999997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35802.800000000003</v>
      </c>
      <c r="H62" s="8">
        <f>H68+H84</f>
        <v>33279.199999999997</v>
      </c>
      <c r="I62" s="8">
        <f t="shared" ref="I62:J62" si="55">I68+I84</f>
        <v>33284.299999999996</v>
      </c>
      <c r="J62" s="8">
        <f t="shared" si="55"/>
        <v>33288.400000000001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1687654.6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234431.1</v>
      </c>
      <c r="H63" s="8">
        <f>H66+H70+H76+H80</f>
        <v>251529.60000000001</v>
      </c>
      <c r="I63" s="8">
        <f t="shared" ref="I63:J63" si="56">I66+I70+I76+I80</f>
        <v>261246.3</v>
      </c>
      <c r="J63" s="8">
        <f t="shared" si="56"/>
        <v>269385.5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75406.897299999997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10521.644</v>
      </c>
      <c r="H64" s="8">
        <f t="shared" si="57"/>
        <v>11841.1</v>
      </c>
      <c r="I64" s="8">
        <f t="shared" ref="I64:J64" si="58">I72+I74+I78+I82</f>
        <v>11925.9</v>
      </c>
      <c r="J64" s="8">
        <f t="shared" si="58"/>
        <v>12048.8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90</v>
      </c>
      <c r="C65" s="8">
        <f>D65+E65+F65+G65+H65+I65+J65</f>
        <v>572263.10000000009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72843</v>
      </c>
      <c r="H65" s="8">
        <f t="shared" si="59"/>
        <v>91244.4</v>
      </c>
      <c r="I65" s="8">
        <f t="shared" si="59"/>
        <v>94894.2</v>
      </c>
      <c r="J65" s="8">
        <f t="shared" si="59"/>
        <v>98690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572263.10000000009</v>
      </c>
      <c r="D66" s="8">
        <v>72288</v>
      </c>
      <c r="E66" s="8">
        <v>68946</v>
      </c>
      <c r="F66" s="8">
        <v>73357.5</v>
      </c>
      <c r="G66" s="8">
        <v>72843</v>
      </c>
      <c r="H66" s="8">
        <v>91244.4</v>
      </c>
      <c r="I66" s="8">
        <v>94894.2</v>
      </c>
      <c r="J66" s="8">
        <v>98690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91</v>
      </c>
      <c r="C67" s="8">
        <f>SUM(D67:J67)</f>
        <v>257785.7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35634.9</v>
      </c>
      <c r="H67" s="16">
        <f t="shared" si="60"/>
        <v>33099</v>
      </c>
      <c r="I67" s="16">
        <f t="shared" si="60"/>
        <v>33094.6</v>
      </c>
      <c r="J67" s="16">
        <f t="shared" si="60"/>
        <v>33094.6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257785.7</v>
      </c>
      <c r="D68" s="16">
        <v>52469</v>
      </c>
      <c r="E68" s="16">
        <v>35423.5</v>
      </c>
      <c r="F68" s="16">
        <v>34970.1</v>
      </c>
      <c r="G68" s="16">
        <v>35634.9</v>
      </c>
      <c r="H68" s="16">
        <v>33099</v>
      </c>
      <c r="I68" s="16">
        <v>33094.6</v>
      </c>
      <c r="J68" s="16">
        <v>33094.6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87</v>
      </c>
      <c r="C69" s="18">
        <f>C70</f>
        <v>1063392.7999999998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154828.9</v>
      </c>
      <c r="H69" s="18">
        <f t="shared" si="61"/>
        <v>153609.70000000001</v>
      </c>
      <c r="I69" s="18">
        <f t="shared" si="61"/>
        <v>159676.6</v>
      </c>
      <c r="J69" s="18">
        <f t="shared" si="61"/>
        <v>164020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1063392.7999999998</v>
      </c>
      <c r="D70" s="18">
        <v>141986</v>
      </c>
      <c r="E70" s="18">
        <v>147708</v>
      </c>
      <c r="F70" s="18">
        <v>141563.6</v>
      </c>
      <c r="G70" s="18">
        <v>154828.9</v>
      </c>
      <c r="H70" s="18">
        <v>153609.70000000001</v>
      </c>
      <c r="I70" s="18">
        <v>159676.6</v>
      </c>
      <c r="J70" s="18">
        <v>164020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2000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288</v>
      </c>
      <c r="H71" s="11">
        <f t="shared" si="62"/>
        <v>320</v>
      </c>
      <c r="I71" s="11">
        <f t="shared" si="62"/>
        <v>320</v>
      </c>
      <c r="J71" s="11">
        <f t="shared" si="62"/>
        <v>320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2000</v>
      </c>
      <c r="D72" s="11">
        <v>248</v>
      </c>
      <c r="E72" s="11">
        <v>220</v>
      </c>
      <c r="F72" s="11">
        <v>284</v>
      </c>
      <c r="G72" s="11">
        <v>288</v>
      </c>
      <c r="H72" s="11">
        <v>320</v>
      </c>
      <c r="I72" s="11">
        <v>320</v>
      </c>
      <c r="J72" s="11">
        <v>320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576.1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72.8</v>
      </c>
      <c r="H73" s="11">
        <f t="shared" si="63"/>
        <v>97.7</v>
      </c>
      <c r="I73" s="11">
        <f t="shared" si="63"/>
        <v>97.8</v>
      </c>
      <c r="J73" s="11">
        <f t="shared" si="63"/>
        <v>97.8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576.1</v>
      </c>
      <c r="D74" s="11">
        <v>70</v>
      </c>
      <c r="E74" s="11">
        <v>70</v>
      </c>
      <c r="F74" s="11">
        <v>70</v>
      </c>
      <c r="G74" s="11">
        <v>72.8</v>
      </c>
      <c r="H74" s="11">
        <v>97.7</v>
      </c>
      <c r="I74" s="11">
        <v>97.8</v>
      </c>
      <c r="J74" s="11">
        <v>97.8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88</v>
      </c>
      <c r="C75" s="8">
        <f>C76</f>
        <v>51994.7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6758.7</v>
      </c>
      <c r="H75" s="8">
        <f t="shared" si="64"/>
        <v>6675</v>
      </c>
      <c r="I75" s="8">
        <f t="shared" si="64"/>
        <v>6675</v>
      </c>
      <c r="J75" s="8">
        <f t="shared" si="64"/>
        <v>6675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51994.7</v>
      </c>
      <c r="D76" s="8">
        <v>8348.5</v>
      </c>
      <c r="E76" s="8">
        <v>10148.799999999999</v>
      </c>
      <c r="F76" s="8">
        <v>6713.7</v>
      </c>
      <c r="G76" s="8">
        <v>6758.7</v>
      </c>
      <c r="H76" s="8">
        <v>6675</v>
      </c>
      <c r="I76" s="8">
        <v>6675</v>
      </c>
      <c r="J76" s="8">
        <v>6675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83</v>
      </c>
      <c r="C77" s="8">
        <f>C78</f>
        <v>506.00299999999999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63.220999999999997</v>
      </c>
      <c r="H77" s="11">
        <f t="shared" si="65"/>
        <v>84.4</v>
      </c>
      <c r="I77" s="11">
        <f t="shared" si="65"/>
        <v>85.2</v>
      </c>
      <c r="J77" s="11">
        <f t="shared" si="65"/>
        <v>85.5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506.00299999999999</v>
      </c>
      <c r="D78" s="11">
        <v>68.8</v>
      </c>
      <c r="E78" s="11">
        <v>46.37</v>
      </c>
      <c r="F78" s="11">
        <v>72.512</v>
      </c>
      <c r="G78" s="11">
        <v>63.220999999999997</v>
      </c>
      <c r="H78" s="11">
        <v>84.4</v>
      </c>
      <c r="I78" s="11">
        <v>85.2</v>
      </c>
      <c r="J78" s="11">
        <v>85.5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89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84</v>
      </c>
      <c r="C81" s="8">
        <f>C82</f>
        <v>72324.794300000009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10097.623</v>
      </c>
      <c r="H81" s="8">
        <f t="shared" si="67"/>
        <v>11339</v>
      </c>
      <c r="I81" s="8">
        <f t="shared" si="67"/>
        <v>11422.9</v>
      </c>
      <c r="J81" s="8">
        <f t="shared" si="67"/>
        <v>11545.5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72324.794300000009</v>
      </c>
      <c r="D82" s="8">
        <v>8613.4</v>
      </c>
      <c r="E82" s="8">
        <v>9196.7000000000007</v>
      </c>
      <c r="F82" s="8">
        <v>10109.6713</v>
      </c>
      <c r="G82" s="8">
        <v>10097.623</v>
      </c>
      <c r="H82" s="8">
        <v>11339</v>
      </c>
      <c r="I82" s="8">
        <v>11422.9</v>
      </c>
      <c r="J82" s="8">
        <v>11545.5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85</v>
      </c>
      <c r="C83" s="8">
        <f t="shared" ref="C83:J83" si="68">C84</f>
        <v>1147.8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167.9</v>
      </c>
      <c r="H83" s="11">
        <f t="shared" si="68"/>
        <v>180.2</v>
      </c>
      <c r="I83" s="11">
        <f t="shared" si="68"/>
        <v>189.7</v>
      </c>
      <c r="J83" s="11">
        <f t="shared" si="68"/>
        <v>193.8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1147.8</v>
      </c>
      <c r="D84" s="21">
        <v>135.19999999999999</v>
      </c>
      <c r="E84" s="11">
        <v>144.69999999999999</v>
      </c>
      <c r="F84" s="21">
        <v>136.30000000000001</v>
      </c>
      <c r="G84" s="21">
        <v>167.9</v>
      </c>
      <c r="H84" s="21">
        <v>180.2</v>
      </c>
      <c r="I84" s="21">
        <v>189.7</v>
      </c>
      <c r="J84" s="21">
        <v>193.8</v>
      </c>
      <c r="K84" s="10" t="s">
        <v>34</v>
      </c>
    </row>
    <row r="85" spans="1:11" ht="20.25" x14ac:dyDescent="0.3">
      <c r="A85" s="10">
        <f t="shared" si="45"/>
        <v>79</v>
      </c>
      <c r="B85" s="67" t="s">
        <v>51</v>
      </c>
      <c r="C85" s="62"/>
      <c r="D85" s="62"/>
      <c r="E85" s="62"/>
      <c r="F85" s="62"/>
      <c r="G85" s="62"/>
      <c r="H85" s="62"/>
      <c r="I85" s="62"/>
      <c r="J85" s="62"/>
      <c r="K85" s="63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298251.27220000001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41834.927000000003</v>
      </c>
      <c r="H86" s="23">
        <f t="shared" si="69"/>
        <v>51242.7</v>
      </c>
      <c r="I86" s="23">
        <f t="shared" ref="I86:J86" si="70">I88+I89</f>
        <v>47478</v>
      </c>
      <c r="J86" s="23">
        <f t="shared" si="70"/>
        <v>48964.7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602.5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120.9</v>
      </c>
      <c r="H88" s="23">
        <f t="shared" si="71"/>
        <v>123.9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297648.77220000001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41714.027000000002</v>
      </c>
      <c r="H89" s="23">
        <f t="shared" si="73"/>
        <v>51118.799999999996</v>
      </c>
      <c r="I89" s="23">
        <f t="shared" ref="I89:J89" si="74">I93</f>
        <v>47478</v>
      </c>
      <c r="J89" s="23">
        <f t="shared" si="74"/>
        <v>48964.7</v>
      </c>
      <c r="K89" s="25" t="s">
        <v>34</v>
      </c>
    </row>
    <row r="90" spans="1:11" ht="20.25" x14ac:dyDescent="0.3">
      <c r="A90" s="10">
        <f t="shared" si="45"/>
        <v>84</v>
      </c>
      <c r="B90" s="64" t="s">
        <v>6</v>
      </c>
      <c r="C90" s="65"/>
      <c r="D90" s="65"/>
      <c r="E90" s="65"/>
      <c r="F90" s="65"/>
      <c r="G90" s="65"/>
      <c r="H90" s="65"/>
      <c r="I90" s="65"/>
      <c r="J90" s="65"/>
      <c r="K90" s="66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298251.27220000001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41834.927000000003</v>
      </c>
      <c r="H91" s="23">
        <f t="shared" si="75"/>
        <v>51242.7</v>
      </c>
      <c r="I91" s="23">
        <f t="shared" ref="I91:J91" si="76">I92+I93</f>
        <v>47478</v>
      </c>
      <c r="J91" s="23">
        <f t="shared" si="76"/>
        <v>48964.7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602.5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120.9</v>
      </c>
      <c r="H92" s="23">
        <f t="shared" si="77"/>
        <v>123.9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297648.77220000001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41714.027000000002</v>
      </c>
      <c r="H93" s="26">
        <f t="shared" si="79"/>
        <v>51118.799999999996</v>
      </c>
      <c r="I93" s="26">
        <f t="shared" ref="I93:J93" si="80">I95+I98+I100+I102+I105</f>
        <v>47478</v>
      </c>
      <c r="J93" s="26">
        <f t="shared" si="80"/>
        <v>48964.7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44</v>
      </c>
      <c r="C94" s="8">
        <f>C95</f>
        <v>281655.79220000003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41647.226999999999</v>
      </c>
      <c r="H94" s="8">
        <f t="shared" si="81"/>
        <v>51065.7</v>
      </c>
      <c r="I94" s="8">
        <f t="shared" si="81"/>
        <v>47424.3</v>
      </c>
      <c r="J94" s="8">
        <f t="shared" si="81"/>
        <v>48911</v>
      </c>
      <c r="K94" s="10" t="s">
        <v>101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281655.79220000003</v>
      </c>
      <c r="D95" s="31">
        <v>19524.400000000001</v>
      </c>
      <c r="E95" s="31">
        <v>24830.9</v>
      </c>
      <c r="F95" s="31">
        <v>48252.265200000002</v>
      </c>
      <c r="G95" s="31">
        <v>41647.226999999999</v>
      </c>
      <c r="H95" s="31">
        <v>51065.7</v>
      </c>
      <c r="I95" s="31">
        <v>47424.3</v>
      </c>
      <c r="J95" s="31">
        <v>48911</v>
      </c>
      <c r="K95" s="6" t="s">
        <v>34</v>
      </c>
    </row>
    <row r="96" spans="1:11" ht="81" x14ac:dyDescent="0.3">
      <c r="A96" s="10">
        <f t="shared" si="45"/>
        <v>90</v>
      </c>
      <c r="B96" s="7" t="s">
        <v>47</v>
      </c>
      <c r="C96" s="9">
        <f>C97+C98</f>
        <v>1744.8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15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1744.8</v>
      </c>
      <c r="D98" s="32">
        <f>1035.6</f>
        <v>1035.5999999999999</v>
      </c>
      <c r="E98" s="32">
        <v>0</v>
      </c>
      <c r="F98" s="32">
        <v>694.2</v>
      </c>
      <c r="G98" s="32">
        <v>15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48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67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71</v>
      </c>
      <c r="C103" s="9">
        <f>C104+C105</f>
        <v>968.6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172.7</v>
      </c>
      <c r="H103" s="8">
        <f t="shared" si="85"/>
        <v>177</v>
      </c>
      <c r="I103" s="8">
        <f t="shared" si="85"/>
        <v>53.7</v>
      </c>
      <c r="J103" s="8">
        <f t="shared" si="85"/>
        <v>53.7</v>
      </c>
      <c r="K103" s="10" t="s">
        <v>72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602.5</v>
      </c>
      <c r="D104" s="32">
        <v>124.6</v>
      </c>
      <c r="E104" s="32">
        <v>113.6</v>
      </c>
      <c r="F104" s="32">
        <v>119.5</v>
      </c>
      <c r="G104" s="32">
        <v>120.9</v>
      </c>
      <c r="H104" s="32">
        <v>123.9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366.1</v>
      </c>
      <c r="D105" s="32">
        <v>53.9</v>
      </c>
      <c r="E105" s="32">
        <v>48.7</v>
      </c>
      <c r="F105" s="32">
        <v>51.2</v>
      </c>
      <c r="G105" s="32">
        <v>51.8</v>
      </c>
      <c r="H105" s="32">
        <v>53.1</v>
      </c>
      <c r="I105" s="32">
        <v>53.7</v>
      </c>
      <c r="J105" s="32">
        <v>53.7</v>
      </c>
      <c r="K105" s="10" t="s">
        <v>34</v>
      </c>
    </row>
    <row r="106" spans="1:11" ht="45.75" customHeight="1" x14ac:dyDescent="0.3">
      <c r="A106" s="10">
        <f t="shared" si="45"/>
        <v>100</v>
      </c>
      <c r="B106" s="67" t="s">
        <v>82</v>
      </c>
      <c r="C106" s="62"/>
      <c r="D106" s="62"/>
      <c r="E106" s="62"/>
      <c r="F106" s="62"/>
      <c r="G106" s="62"/>
      <c r="H106" s="62"/>
      <c r="I106" s="62"/>
      <c r="J106" s="62"/>
      <c r="K106" s="63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109717.90300000001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16822.099999999999</v>
      </c>
      <c r="H107" s="23">
        <f t="shared" si="86"/>
        <v>16938.2</v>
      </c>
      <c r="I107" s="23">
        <f t="shared" ref="I107:J107" si="87">I109+I110</f>
        <v>20038</v>
      </c>
      <c r="J107" s="23">
        <f t="shared" si="87"/>
        <v>20631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59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2064.8789999999999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621.09999999999991</v>
      </c>
      <c r="H109" s="23">
        <f t="shared" si="88"/>
        <v>490.9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107653.024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16201</v>
      </c>
      <c r="H110" s="23">
        <f t="shared" si="88"/>
        <v>16447.3</v>
      </c>
      <c r="I110" s="23">
        <f t="shared" ref="I110:J110" si="90">I114</f>
        <v>20038</v>
      </c>
      <c r="J110" s="23">
        <f t="shared" si="90"/>
        <v>20631</v>
      </c>
      <c r="K110" s="10" t="s">
        <v>34</v>
      </c>
    </row>
    <row r="111" spans="1:11" ht="20.25" x14ac:dyDescent="0.3">
      <c r="A111" s="10">
        <f t="shared" si="45"/>
        <v>105</v>
      </c>
      <c r="B111" s="61" t="s">
        <v>6</v>
      </c>
      <c r="C111" s="62"/>
      <c r="D111" s="62"/>
      <c r="E111" s="62"/>
      <c r="F111" s="62"/>
      <c r="G111" s="62"/>
      <c r="H111" s="62"/>
      <c r="I111" s="62"/>
      <c r="J111" s="62"/>
      <c r="K111" s="63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109717.90300000001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16822.099999999999</v>
      </c>
      <c r="H112" s="23">
        <f t="shared" si="91"/>
        <v>16938.2</v>
      </c>
      <c r="I112" s="23">
        <f t="shared" ref="I112:J112" si="92">I113+I114</f>
        <v>20038</v>
      </c>
      <c r="J112" s="23">
        <f t="shared" si="92"/>
        <v>20631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2064.8789999999999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621.09999999999991</v>
      </c>
      <c r="H113" s="32">
        <f t="shared" si="93"/>
        <v>490.9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107653.024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16201</v>
      </c>
      <c r="H114" s="32">
        <f t="shared" si="95"/>
        <v>16447.3</v>
      </c>
      <c r="I114" s="32">
        <f t="shared" ref="I114:J114" si="96">I117+I120+I122+I125+I128+I130</f>
        <v>20038</v>
      </c>
      <c r="J114" s="32">
        <f t="shared" si="96"/>
        <v>20631</v>
      </c>
      <c r="K114" s="10" t="s">
        <v>34</v>
      </c>
    </row>
    <row r="115" spans="1:11" ht="81" x14ac:dyDescent="0.3">
      <c r="A115" s="10">
        <f t="shared" ref="A115:A156" si="97">A114+1</f>
        <v>109</v>
      </c>
      <c r="B115" s="7" t="s">
        <v>42</v>
      </c>
      <c r="C115" s="34">
        <f>C116+C117</f>
        <v>4842.0009999999993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788.53399999999999</v>
      </c>
      <c r="H115" s="11">
        <f t="shared" si="98"/>
        <v>718.96699999999998</v>
      </c>
      <c r="I115" s="11">
        <f t="shared" si="98"/>
        <v>700</v>
      </c>
      <c r="J115" s="11">
        <f t="shared" si="98"/>
        <v>700</v>
      </c>
      <c r="K115" s="10" t="s">
        <v>105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554.19999999999993</v>
      </c>
      <c r="D116" s="11">
        <v>79</v>
      </c>
      <c r="E116" s="11">
        <v>90</v>
      </c>
      <c r="F116" s="11">
        <f>47+64.9</f>
        <v>111.9</v>
      </c>
      <c r="G116" s="11">
        <f>88.7+84.7</f>
        <v>173.4</v>
      </c>
      <c r="H116" s="11">
        <f>36.3+63.6</f>
        <v>99.9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4287.8009999999995</v>
      </c>
      <c r="D117" s="35">
        <f>401+79</f>
        <v>480</v>
      </c>
      <c r="E117" s="35">
        <v>600</v>
      </c>
      <c r="F117" s="35">
        <f>461.7+47+64.9</f>
        <v>573.6</v>
      </c>
      <c r="G117" s="35">
        <f>499.534+59.133+56.467</f>
        <v>615.13400000000001</v>
      </c>
      <c r="H117" s="35">
        <f>552.467+42.4+24.2</f>
        <v>619.06700000000001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45</v>
      </c>
      <c r="C118" s="34">
        <f t="shared" ref="C118:J118" si="99">C119+C120</f>
        <v>4769.7780000000002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920.4</v>
      </c>
      <c r="H118" s="34">
        <f t="shared" si="99"/>
        <v>869.6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1147.6790000000001</v>
      </c>
      <c r="D119" s="36">
        <f>63+210</f>
        <v>273</v>
      </c>
      <c r="E119" s="36">
        <v>167.6</v>
      </c>
      <c r="F119" s="36">
        <v>117.07899999999999</v>
      </c>
      <c r="G119" s="36">
        <v>320.39999999999998</v>
      </c>
      <c r="H119" s="36">
        <v>269.60000000000002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f>386.4+213.6</f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102</v>
      </c>
      <c r="C121" s="34">
        <f t="shared" ref="C121:J121" si="100">C122</f>
        <v>2400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700</v>
      </c>
      <c r="H121" s="11">
        <f t="shared" si="100"/>
        <v>500</v>
      </c>
      <c r="I121" s="11">
        <f t="shared" si="100"/>
        <v>0</v>
      </c>
      <c r="J121" s="11">
        <f t="shared" si="100"/>
        <v>0</v>
      </c>
      <c r="K121" s="10" t="s">
        <v>97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2400</v>
      </c>
      <c r="D122" s="11">
        <v>600</v>
      </c>
      <c r="E122" s="11">
        <v>600</v>
      </c>
      <c r="F122" s="11">
        <v>0</v>
      </c>
      <c r="G122" s="11">
        <v>700</v>
      </c>
      <c r="H122" s="11">
        <v>500</v>
      </c>
      <c r="I122" s="11">
        <v>0</v>
      </c>
      <c r="J122" s="11">
        <v>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97016.124000000011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14363.165999999999</v>
      </c>
      <c r="H123" s="9">
        <f t="shared" si="101"/>
        <v>14799.633</v>
      </c>
      <c r="I123" s="9">
        <f t="shared" si="101"/>
        <v>18638</v>
      </c>
      <c r="J123" s="9">
        <f t="shared" si="101"/>
        <v>19231</v>
      </c>
      <c r="K123" s="15" t="s">
        <v>96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323</v>
      </c>
      <c r="D124" s="9">
        <f>54.3+20</f>
        <v>74.3</v>
      </c>
      <c r="E124" s="9">
        <v>0</v>
      </c>
      <c r="F124" s="9">
        <v>0</v>
      </c>
      <c r="G124" s="9">
        <v>127.3</v>
      </c>
      <c r="H124" s="9">
        <v>121.4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96693.124000000011</v>
      </c>
      <c r="D125" s="8">
        <f>6523.7+54.3+20</f>
        <v>6598</v>
      </c>
      <c r="E125" s="8">
        <v>11756.09</v>
      </c>
      <c r="F125" s="8">
        <v>11555.934999999999</v>
      </c>
      <c r="G125" s="8">
        <f>14151+84.866</f>
        <v>14235.866</v>
      </c>
      <c r="H125" s="8">
        <f>14597.3+80.933</f>
        <v>14678.233</v>
      </c>
      <c r="I125" s="8">
        <v>18638</v>
      </c>
      <c r="J125" s="8">
        <v>19231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52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86</v>
      </c>
      <c r="C129" s="38">
        <f>C130</f>
        <v>450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50</v>
      </c>
      <c r="H129" s="8">
        <f t="shared" si="103"/>
        <v>50</v>
      </c>
      <c r="I129" s="8">
        <f t="shared" si="103"/>
        <v>100</v>
      </c>
      <c r="J129" s="8">
        <f t="shared" si="103"/>
        <v>100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450</v>
      </c>
      <c r="D130" s="8">
        <v>50</v>
      </c>
      <c r="E130" s="8">
        <v>50</v>
      </c>
      <c r="F130" s="8">
        <v>50</v>
      </c>
      <c r="G130" s="8">
        <v>50</v>
      </c>
      <c r="H130" s="8">
        <v>50</v>
      </c>
      <c r="I130" s="8">
        <v>100</v>
      </c>
      <c r="J130" s="8">
        <v>100</v>
      </c>
      <c r="K130" s="10" t="s">
        <v>34</v>
      </c>
    </row>
    <row r="131" spans="1:11" ht="61.5" customHeight="1" x14ac:dyDescent="0.3">
      <c r="A131" s="10">
        <f t="shared" si="97"/>
        <v>125</v>
      </c>
      <c r="B131" s="88" t="s">
        <v>80</v>
      </c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95592.237099999998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13304.5371</v>
      </c>
      <c r="H132" s="8">
        <f t="shared" si="104"/>
        <v>12891.66</v>
      </c>
      <c r="I132" s="8">
        <f t="shared" ref="I132:J132" si="105">I135</f>
        <v>12892.599999999999</v>
      </c>
      <c r="J132" s="8">
        <f t="shared" si="105"/>
        <v>13251.5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95592.237099999998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13304.5371</v>
      </c>
      <c r="H135" s="8">
        <f t="shared" si="106"/>
        <v>12891.66</v>
      </c>
      <c r="I135" s="8">
        <f t="shared" ref="I135:J135" si="107">I139</f>
        <v>12892.599999999999</v>
      </c>
      <c r="J135" s="8">
        <f t="shared" si="107"/>
        <v>13251.5</v>
      </c>
      <c r="K135" s="10" t="s">
        <v>34</v>
      </c>
    </row>
    <row r="136" spans="1:11" ht="20.25" x14ac:dyDescent="0.3">
      <c r="A136" s="10">
        <f t="shared" si="97"/>
        <v>130</v>
      </c>
      <c r="B136" s="94" t="s">
        <v>12</v>
      </c>
      <c r="C136" s="95"/>
      <c r="D136" s="95"/>
      <c r="E136" s="95"/>
      <c r="F136" s="95"/>
      <c r="G136" s="95"/>
      <c r="H136" s="95"/>
      <c r="I136" s="95"/>
      <c r="J136" s="95"/>
      <c r="K136" s="96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95592.237099999998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13304.5371</v>
      </c>
      <c r="H137" s="8">
        <f t="shared" si="108"/>
        <v>12891.66</v>
      </c>
      <c r="I137" s="8">
        <f t="shared" ref="I137:J137" si="109">I139</f>
        <v>12892.599999999999</v>
      </c>
      <c r="J137" s="8">
        <f t="shared" si="109"/>
        <v>13251.5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95592.237099999998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13304.5371</v>
      </c>
      <c r="H139" s="8">
        <f t="shared" si="110"/>
        <v>12891.66</v>
      </c>
      <c r="I139" s="8">
        <f t="shared" ref="I139:J139" si="111">I141+I143+I145+I147</f>
        <v>12892.599999999999</v>
      </c>
      <c r="J139" s="8">
        <f t="shared" si="111"/>
        <v>13251.5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1811.63139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170.97030000000001</v>
      </c>
      <c r="H140" s="8">
        <f t="shared" si="112"/>
        <v>745.10109</v>
      </c>
      <c r="I140" s="8">
        <f t="shared" si="112"/>
        <v>50</v>
      </c>
      <c r="J140" s="8">
        <f t="shared" si="112"/>
        <v>50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1811.63139</v>
      </c>
      <c r="D141" s="8">
        <v>138.07</v>
      </c>
      <c r="E141" s="8">
        <v>443.19</v>
      </c>
      <c r="F141" s="8">
        <v>214.3</v>
      </c>
      <c r="G141" s="8">
        <v>170.97030000000001</v>
      </c>
      <c r="H141" s="8">
        <v>745.10109</v>
      </c>
      <c r="I141" s="8">
        <v>50</v>
      </c>
      <c r="J141" s="8">
        <v>50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25084.716700000004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3206.4926999999998</v>
      </c>
      <c r="H142" s="8">
        <f t="shared" si="113"/>
        <v>2845.9</v>
      </c>
      <c r="I142" s="8">
        <f t="shared" si="113"/>
        <v>2539.3000000000002</v>
      </c>
      <c r="J142" s="8">
        <f t="shared" si="113"/>
        <v>2546.9</v>
      </c>
      <c r="K142" s="10" t="s">
        <v>65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25084.716700000004</v>
      </c>
      <c r="D143" s="8">
        <v>5055.8500000000004</v>
      </c>
      <c r="E143" s="8">
        <v>5031.8900000000003</v>
      </c>
      <c r="F143" s="8">
        <v>3858.384</v>
      </c>
      <c r="G143" s="8">
        <v>3206.4926999999998</v>
      </c>
      <c r="H143" s="8">
        <v>2845.9</v>
      </c>
      <c r="I143" s="8">
        <v>2539.3000000000002</v>
      </c>
      <c r="J143" s="8">
        <v>2546.9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81</v>
      </c>
      <c r="C144" s="8">
        <f>C145</f>
        <v>66655.889009999999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9657.0740999999998</v>
      </c>
      <c r="H144" s="8">
        <f t="shared" si="114"/>
        <v>8950.6589100000001</v>
      </c>
      <c r="I144" s="8">
        <f t="shared" si="114"/>
        <v>9953.2999999999993</v>
      </c>
      <c r="J144" s="8">
        <f t="shared" si="114"/>
        <v>10304.6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66655.889009999999</v>
      </c>
      <c r="D145" s="8">
        <v>8777.7999999999993</v>
      </c>
      <c r="E145" s="8">
        <v>9228.7900000000009</v>
      </c>
      <c r="F145" s="8">
        <v>9783.6659999999993</v>
      </c>
      <c r="G145" s="8">
        <v>9657.0740999999998</v>
      </c>
      <c r="H145" s="8">
        <v>8950.6589100000001</v>
      </c>
      <c r="I145" s="8">
        <v>9953.2999999999993</v>
      </c>
      <c r="J145" s="8">
        <v>10304.6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53</v>
      </c>
      <c r="C146" s="8">
        <f>C147</f>
        <v>2040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270</v>
      </c>
      <c r="H146" s="8">
        <f t="shared" si="115"/>
        <v>350</v>
      </c>
      <c r="I146" s="8">
        <f t="shared" si="115"/>
        <v>350</v>
      </c>
      <c r="J146" s="8">
        <f t="shared" si="115"/>
        <v>350</v>
      </c>
      <c r="K146" s="10" t="s">
        <v>66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2040</v>
      </c>
      <c r="D147" s="8">
        <v>320</v>
      </c>
      <c r="E147" s="8">
        <v>200</v>
      </c>
      <c r="F147" s="8">
        <v>200</v>
      </c>
      <c r="G147" s="8">
        <v>270</v>
      </c>
      <c r="H147" s="8">
        <v>350</v>
      </c>
      <c r="I147" s="8">
        <v>350</v>
      </c>
      <c r="J147" s="8">
        <v>350</v>
      </c>
      <c r="K147" s="10" t="s">
        <v>34</v>
      </c>
    </row>
    <row r="148" spans="1:11" ht="24" customHeight="1" x14ac:dyDescent="0.3">
      <c r="A148" s="10">
        <f t="shared" si="97"/>
        <v>142</v>
      </c>
      <c r="B148" s="97" t="s">
        <v>59</v>
      </c>
      <c r="C148" s="98"/>
      <c r="D148" s="98"/>
      <c r="E148" s="98"/>
      <c r="F148" s="98"/>
      <c r="G148" s="98"/>
      <c r="H148" s="98"/>
      <c r="I148" s="98"/>
      <c r="J148" s="98"/>
      <c r="K148" s="99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16002.106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4008.8559999999998</v>
      </c>
      <c r="H149" s="43">
        <f t="shared" si="116"/>
        <v>1940</v>
      </c>
      <c r="I149" s="43">
        <f t="shared" ref="I149:J149" si="117">I150+I151</f>
        <v>0</v>
      </c>
      <c r="J149" s="43">
        <f t="shared" si="117"/>
        <v>0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2446.5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>G154</f>
        <v>1279.8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13555.606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2729.056</v>
      </c>
      <c r="H151" s="8">
        <f t="shared" si="120"/>
        <v>1940</v>
      </c>
      <c r="I151" s="8">
        <f t="shared" ref="I151:J151" si="121">I155</f>
        <v>0</v>
      </c>
      <c r="J151" s="8">
        <f t="shared" si="121"/>
        <v>0</v>
      </c>
      <c r="K151" s="10" t="s">
        <v>34</v>
      </c>
    </row>
    <row r="152" spans="1:11" ht="20.25" x14ac:dyDescent="0.3">
      <c r="A152" s="10">
        <f t="shared" si="97"/>
        <v>146</v>
      </c>
      <c r="B152" s="69" t="s">
        <v>16</v>
      </c>
      <c r="C152" s="70"/>
      <c r="D152" s="70"/>
      <c r="E152" s="70"/>
      <c r="F152" s="70"/>
      <c r="G152" s="70"/>
      <c r="H152" s="70"/>
      <c r="I152" s="70"/>
      <c r="J152" s="70"/>
      <c r="K152" s="71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16002.106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4008.8559999999998</v>
      </c>
      <c r="H153" s="8">
        <f t="shared" si="122"/>
        <v>1940</v>
      </c>
      <c r="I153" s="8">
        <f t="shared" ref="I153:J153" si="123">I154+I155</f>
        <v>0</v>
      </c>
      <c r="J153" s="8">
        <f t="shared" si="123"/>
        <v>0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2446.5</v>
      </c>
      <c r="D154" s="8">
        <f>D160</f>
        <v>1166.7</v>
      </c>
      <c r="E154" s="8">
        <f t="shared" ref="E154:F154" si="124">E160</f>
        <v>0</v>
      </c>
      <c r="F154" s="8">
        <f t="shared" si="124"/>
        <v>0</v>
      </c>
      <c r="G154" s="8">
        <f>G160+G157+G169</f>
        <v>1279.8</v>
      </c>
      <c r="H154" s="8">
        <f t="shared" ref="H154:J154" si="125">H160+H157+H169</f>
        <v>0</v>
      </c>
      <c r="I154" s="8">
        <f t="shared" si="125"/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13555.606</v>
      </c>
      <c r="D155" s="8">
        <f t="shared" ref="D155:J155" si="126">D158+D161+D163+D165+D167+D170+D172</f>
        <v>1513.9</v>
      </c>
      <c r="E155" s="8">
        <f t="shared" si="126"/>
        <v>4682.6499999999996</v>
      </c>
      <c r="F155" s="8">
        <f t="shared" si="126"/>
        <v>2690</v>
      </c>
      <c r="G155" s="8">
        <f t="shared" si="126"/>
        <v>2729.056</v>
      </c>
      <c r="H155" s="8">
        <f t="shared" si="126"/>
        <v>1940</v>
      </c>
      <c r="I155" s="8">
        <f t="shared" si="126"/>
        <v>0</v>
      </c>
      <c r="J155" s="8">
        <f t="shared" si="126"/>
        <v>0</v>
      </c>
      <c r="K155" s="10" t="s">
        <v>34</v>
      </c>
    </row>
    <row r="156" spans="1:11" ht="106.5" customHeight="1" x14ac:dyDescent="0.3">
      <c r="A156" s="58">
        <f t="shared" si="97"/>
        <v>150</v>
      </c>
      <c r="B156" s="7" t="s">
        <v>33</v>
      </c>
      <c r="C156" s="8">
        <f>C157+C158</f>
        <v>4040</v>
      </c>
      <c r="D156" s="8">
        <f t="shared" ref="D156:F156" si="127">D158</f>
        <v>500</v>
      </c>
      <c r="E156" s="8">
        <f t="shared" si="127"/>
        <v>1200</v>
      </c>
      <c r="F156" s="8">
        <f t="shared" si="127"/>
        <v>0</v>
      </c>
      <c r="G156" s="8">
        <f>G157+G158</f>
        <v>800</v>
      </c>
      <c r="H156" s="8">
        <f t="shared" ref="H156:J156" si="128">H157+H158</f>
        <v>1540</v>
      </c>
      <c r="I156" s="8">
        <f t="shared" si="128"/>
        <v>0</v>
      </c>
      <c r="J156" s="8">
        <f t="shared" si="128"/>
        <v>0</v>
      </c>
      <c r="K156" s="40">
        <v>86</v>
      </c>
    </row>
    <row r="157" spans="1:11" ht="21.75" customHeight="1" x14ac:dyDescent="0.3">
      <c r="A157" s="58">
        <f>A156+1</f>
        <v>151</v>
      </c>
      <c r="B157" s="7" t="s">
        <v>104</v>
      </c>
      <c r="C157" s="8">
        <f>D157+E157+F157+G157+H157+I157+J157</f>
        <v>560</v>
      </c>
      <c r="D157" s="8">
        <v>0</v>
      </c>
      <c r="E157" s="8">
        <v>0</v>
      </c>
      <c r="F157" s="8">
        <v>0</v>
      </c>
      <c r="G157" s="8">
        <v>560</v>
      </c>
      <c r="H157" s="8">
        <v>0</v>
      </c>
      <c r="I157" s="8">
        <v>0</v>
      </c>
      <c r="J157" s="8">
        <v>0</v>
      </c>
      <c r="K157" s="42" t="s">
        <v>34</v>
      </c>
    </row>
    <row r="158" spans="1:11" ht="20.25" x14ac:dyDescent="0.3">
      <c r="A158" s="58">
        <f t="shared" ref="A158:A212" si="129">A157+1</f>
        <v>152</v>
      </c>
      <c r="B158" s="41" t="str">
        <f>B155</f>
        <v xml:space="preserve">Местный бюджет           </v>
      </c>
      <c r="C158" s="8">
        <f>D158+E158+F158+G158+H158+I158+J158</f>
        <v>3480</v>
      </c>
      <c r="D158" s="8">
        <v>500</v>
      </c>
      <c r="E158" s="8">
        <v>1200</v>
      </c>
      <c r="F158" s="8">
        <v>0</v>
      </c>
      <c r="G158" s="8">
        <f>240</f>
        <v>240</v>
      </c>
      <c r="H158" s="8">
        <v>1540</v>
      </c>
      <c r="I158" s="8">
        <v>0</v>
      </c>
      <c r="J158" s="8">
        <v>0</v>
      </c>
      <c r="K158" s="10" t="s">
        <v>34</v>
      </c>
    </row>
    <row r="159" spans="1:11" ht="87" customHeight="1" x14ac:dyDescent="0.3">
      <c r="A159" s="58">
        <f t="shared" si="129"/>
        <v>153</v>
      </c>
      <c r="B159" s="7" t="s">
        <v>32</v>
      </c>
      <c r="C159" s="8">
        <f>C161+C160</f>
        <v>3764.25</v>
      </c>
      <c r="D159" s="8">
        <f>D161+D160</f>
        <v>1680.6</v>
      </c>
      <c r="E159" s="8">
        <f t="shared" ref="E159:J159" si="130">E161+E160</f>
        <v>1383.65</v>
      </c>
      <c r="F159" s="8">
        <f t="shared" si="130"/>
        <v>300</v>
      </c>
      <c r="G159" s="8">
        <f t="shared" si="130"/>
        <v>0</v>
      </c>
      <c r="H159" s="8">
        <f t="shared" si="130"/>
        <v>400</v>
      </c>
      <c r="I159" s="8">
        <f t="shared" si="130"/>
        <v>0</v>
      </c>
      <c r="J159" s="8">
        <f t="shared" si="130"/>
        <v>0</v>
      </c>
      <c r="K159" s="10" t="s">
        <v>63</v>
      </c>
    </row>
    <row r="160" spans="1:11" ht="24" customHeight="1" x14ac:dyDescent="0.3">
      <c r="A160" s="58">
        <f t="shared" si="129"/>
        <v>154</v>
      </c>
      <c r="B160" s="7" t="s">
        <v>14</v>
      </c>
      <c r="C160" s="8">
        <f>D160+E160+F160+G160+H160+I160+J160</f>
        <v>1166.7</v>
      </c>
      <c r="D160" s="8">
        <v>1166.7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10" t="s">
        <v>34</v>
      </c>
    </row>
    <row r="161" spans="1:12" ht="20.25" x14ac:dyDescent="0.3">
      <c r="A161" s="58">
        <f t="shared" si="129"/>
        <v>155</v>
      </c>
      <c r="B161" s="41" t="s">
        <v>21</v>
      </c>
      <c r="C161" s="8">
        <f>D161+E161+F161+G161+H161+I161+J161</f>
        <v>2597.5500000000002</v>
      </c>
      <c r="D161" s="8">
        <v>513.9</v>
      </c>
      <c r="E161" s="8">
        <v>1383.65</v>
      </c>
      <c r="F161" s="8">
        <v>300</v>
      </c>
      <c r="G161" s="8">
        <v>0</v>
      </c>
      <c r="H161" s="8">
        <v>400</v>
      </c>
      <c r="I161" s="8">
        <v>0</v>
      </c>
      <c r="J161" s="8">
        <v>0</v>
      </c>
      <c r="K161" s="10" t="s">
        <v>34</v>
      </c>
    </row>
    <row r="162" spans="1:12" ht="87" customHeight="1" x14ac:dyDescent="0.3">
      <c r="A162" s="58">
        <f t="shared" si="129"/>
        <v>156</v>
      </c>
      <c r="B162" s="41" t="s">
        <v>74</v>
      </c>
      <c r="C162" s="8">
        <f t="shared" ref="C162:J162" si="131">C163</f>
        <v>1300</v>
      </c>
      <c r="D162" s="8">
        <f t="shared" si="131"/>
        <v>500</v>
      </c>
      <c r="E162" s="8">
        <f t="shared" si="131"/>
        <v>500</v>
      </c>
      <c r="F162" s="8">
        <f t="shared" si="131"/>
        <v>300</v>
      </c>
      <c r="G162" s="8">
        <f t="shared" si="131"/>
        <v>0</v>
      </c>
      <c r="H162" s="8">
        <f t="shared" si="131"/>
        <v>0</v>
      </c>
      <c r="I162" s="8">
        <f t="shared" si="131"/>
        <v>0</v>
      </c>
      <c r="J162" s="8">
        <f t="shared" si="131"/>
        <v>0</v>
      </c>
      <c r="K162" s="10">
        <v>92.93</v>
      </c>
    </row>
    <row r="163" spans="1:12" ht="20.25" x14ac:dyDescent="0.3">
      <c r="A163" s="58">
        <f t="shared" si="129"/>
        <v>157</v>
      </c>
      <c r="B163" s="41" t="s">
        <v>21</v>
      </c>
      <c r="C163" s="8">
        <f>D163+E163+F163+G163+H163+I163+J163</f>
        <v>1300</v>
      </c>
      <c r="D163" s="8">
        <v>500</v>
      </c>
      <c r="E163" s="8">
        <v>500</v>
      </c>
      <c r="F163" s="8">
        <v>300</v>
      </c>
      <c r="G163" s="8">
        <v>0</v>
      </c>
      <c r="H163" s="8">
        <v>0</v>
      </c>
      <c r="I163" s="8">
        <v>0</v>
      </c>
      <c r="J163" s="8">
        <v>0</v>
      </c>
      <c r="K163" s="10" t="s">
        <v>34</v>
      </c>
    </row>
    <row r="164" spans="1:12" ht="45.75" customHeight="1" x14ac:dyDescent="0.3">
      <c r="A164" s="58">
        <f t="shared" si="129"/>
        <v>158</v>
      </c>
      <c r="B164" s="41" t="s">
        <v>75</v>
      </c>
      <c r="C164" s="8">
        <f>C165</f>
        <v>0</v>
      </c>
      <c r="D164" s="8">
        <f>D165</f>
        <v>0</v>
      </c>
      <c r="E164" s="8">
        <f t="shared" ref="E164:J164" si="132">E165</f>
        <v>0</v>
      </c>
      <c r="F164" s="8">
        <f t="shared" si="132"/>
        <v>0</v>
      </c>
      <c r="G164" s="8">
        <f t="shared" si="132"/>
        <v>0</v>
      </c>
      <c r="H164" s="8">
        <f t="shared" si="132"/>
        <v>0</v>
      </c>
      <c r="I164" s="8">
        <f t="shared" si="132"/>
        <v>0</v>
      </c>
      <c r="J164" s="8">
        <f t="shared" si="132"/>
        <v>0</v>
      </c>
      <c r="K164" s="42" t="s">
        <v>34</v>
      </c>
    </row>
    <row r="165" spans="1:12" ht="23.25" customHeight="1" x14ac:dyDescent="0.3">
      <c r="A165" s="58">
        <f t="shared" si="129"/>
        <v>159</v>
      </c>
      <c r="B165" s="41" t="s">
        <v>21</v>
      </c>
      <c r="C165" s="8">
        <f>D165+E165+F165+G165+H165+I165+J165</f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10" t="s">
        <v>34</v>
      </c>
    </row>
    <row r="166" spans="1:12" ht="84" customHeight="1" x14ac:dyDescent="0.3">
      <c r="A166" s="58">
        <f t="shared" si="129"/>
        <v>160</v>
      </c>
      <c r="B166" s="41" t="s">
        <v>76</v>
      </c>
      <c r="C166" s="8">
        <f>C167</f>
        <v>0</v>
      </c>
      <c r="D166" s="8">
        <f>D167</f>
        <v>0</v>
      </c>
      <c r="E166" s="8">
        <f t="shared" ref="E166:J166" si="133">E167</f>
        <v>0</v>
      </c>
      <c r="F166" s="8">
        <f t="shared" si="133"/>
        <v>0</v>
      </c>
      <c r="G166" s="8">
        <f t="shared" si="133"/>
        <v>0</v>
      </c>
      <c r="H166" s="8">
        <f t="shared" si="133"/>
        <v>0</v>
      </c>
      <c r="I166" s="8">
        <f t="shared" si="133"/>
        <v>0</v>
      </c>
      <c r="J166" s="8">
        <f t="shared" si="133"/>
        <v>0</v>
      </c>
      <c r="K166" s="10">
        <v>95</v>
      </c>
    </row>
    <row r="167" spans="1:12" ht="20.25" x14ac:dyDescent="0.3">
      <c r="A167" s="58">
        <f t="shared" si="129"/>
        <v>161</v>
      </c>
      <c r="B167" s="41" t="s">
        <v>21</v>
      </c>
      <c r="C167" s="8">
        <f>D167+E167+F167+G167+H167+I167+J167</f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10" t="s">
        <v>34</v>
      </c>
    </row>
    <row r="168" spans="1:12" ht="121.5" x14ac:dyDescent="0.3">
      <c r="A168" s="58">
        <f t="shared" si="129"/>
        <v>162</v>
      </c>
      <c r="B168" s="41" t="s">
        <v>77</v>
      </c>
      <c r="C168" s="9">
        <f>C170+C169</f>
        <v>6897.8560000000007</v>
      </c>
      <c r="D168" s="9">
        <f t="shared" ref="D168:F168" si="134">D170</f>
        <v>0</v>
      </c>
      <c r="E168" s="9">
        <f t="shared" si="134"/>
        <v>1599</v>
      </c>
      <c r="F168" s="9">
        <f t="shared" si="134"/>
        <v>2090</v>
      </c>
      <c r="G168" s="9">
        <f>G170+G169</f>
        <v>3208.8559999999998</v>
      </c>
      <c r="H168" s="9">
        <f t="shared" ref="H168:J168" si="135">H170+H169</f>
        <v>0</v>
      </c>
      <c r="I168" s="9">
        <f t="shared" si="135"/>
        <v>0</v>
      </c>
      <c r="J168" s="9">
        <f t="shared" si="135"/>
        <v>0</v>
      </c>
      <c r="K168" s="10">
        <v>97</v>
      </c>
    </row>
    <row r="169" spans="1:12" ht="20.25" x14ac:dyDescent="0.3">
      <c r="A169" s="58">
        <f t="shared" si="129"/>
        <v>163</v>
      </c>
      <c r="B169" s="41" t="s">
        <v>14</v>
      </c>
      <c r="C169" s="9">
        <f>D169+E169+G169+H169+I169+J169</f>
        <v>719.8</v>
      </c>
      <c r="D169" s="9">
        <v>0</v>
      </c>
      <c r="E169" s="9">
        <v>0</v>
      </c>
      <c r="F169" s="9">
        <v>0</v>
      </c>
      <c r="G169" s="9">
        <v>719.8</v>
      </c>
      <c r="H169" s="9">
        <v>0</v>
      </c>
      <c r="I169" s="9">
        <v>0</v>
      </c>
      <c r="J169" s="9">
        <v>0</v>
      </c>
      <c r="K169" s="42" t="s">
        <v>34</v>
      </c>
    </row>
    <row r="170" spans="1:12" ht="20.25" x14ac:dyDescent="0.3">
      <c r="A170" s="58">
        <f t="shared" si="129"/>
        <v>164</v>
      </c>
      <c r="B170" s="41" t="s">
        <v>21</v>
      </c>
      <c r="C170" s="8">
        <f>D170+E170+F170+G170+H170+I170+J170</f>
        <v>6178.0560000000005</v>
      </c>
      <c r="D170" s="8">
        <v>0</v>
      </c>
      <c r="E170" s="8">
        <v>1599</v>
      </c>
      <c r="F170" s="8">
        <v>2090</v>
      </c>
      <c r="G170" s="8">
        <f>879.756+1609.3</f>
        <v>2489.056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81" x14ac:dyDescent="0.3">
      <c r="A171" s="58">
        <f t="shared" si="129"/>
        <v>165</v>
      </c>
      <c r="B171" s="41" t="s">
        <v>62</v>
      </c>
      <c r="C171" s="38">
        <f>D171+E171+F171+G171+H171</f>
        <v>0</v>
      </c>
      <c r="D171" s="8">
        <f>D172</f>
        <v>0</v>
      </c>
      <c r="E171" s="8">
        <f t="shared" ref="E171:J171" si="136">E172</f>
        <v>0</v>
      </c>
      <c r="F171" s="8">
        <f t="shared" si="136"/>
        <v>0</v>
      </c>
      <c r="G171" s="8">
        <f t="shared" si="136"/>
        <v>0</v>
      </c>
      <c r="H171" s="8">
        <f t="shared" si="136"/>
        <v>0</v>
      </c>
      <c r="I171" s="8">
        <f t="shared" si="136"/>
        <v>0</v>
      </c>
      <c r="J171" s="8">
        <f t="shared" si="136"/>
        <v>0</v>
      </c>
      <c r="K171" s="10">
        <v>99</v>
      </c>
    </row>
    <row r="172" spans="1:12" ht="20.25" x14ac:dyDescent="0.3">
      <c r="A172" s="58">
        <f t="shared" si="129"/>
        <v>166</v>
      </c>
      <c r="B172" s="41" t="s">
        <v>21</v>
      </c>
      <c r="C172" s="8">
        <f>D172+E172+F172+G172+H172+I172+J172</f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2" t="s">
        <v>34</v>
      </c>
    </row>
    <row r="173" spans="1:12" ht="24.75" customHeight="1" x14ac:dyDescent="0.3">
      <c r="A173" s="58">
        <f t="shared" si="129"/>
        <v>167</v>
      </c>
      <c r="B173" s="67" t="s">
        <v>60</v>
      </c>
      <c r="C173" s="92"/>
      <c r="D173" s="92"/>
      <c r="E173" s="92"/>
      <c r="F173" s="92"/>
      <c r="G173" s="92"/>
      <c r="H173" s="92"/>
      <c r="I173" s="92"/>
      <c r="J173" s="92"/>
      <c r="K173" s="93"/>
      <c r="L173" s="4"/>
    </row>
    <row r="174" spans="1:12" ht="20.25" x14ac:dyDescent="0.3">
      <c r="A174" s="58">
        <f t="shared" si="129"/>
        <v>168</v>
      </c>
      <c r="B174" s="22" t="s">
        <v>15</v>
      </c>
      <c r="C174" s="8">
        <f t="shared" ref="C174:H174" si="137">C175+C176+C177+C178</f>
        <v>109908.954</v>
      </c>
      <c r="D174" s="8">
        <f t="shared" si="137"/>
        <v>12557.7</v>
      </c>
      <c r="E174" s="8">
        <f t="shared" si="137"/>
        <v>13738.8</v>
      </c>
      <c r="F174" s="8">
        <f t="shared" si="137"/>
        <v>14468.454000000002</v>
      </c>
      <c r="G174" s="8">
        <f t="shared" si="137"/>
        <v>16713</v>
      </c>
      <c r="H174" s="8">
        <f t="shared" si="137"/>
        <v>17311</v>
      </c>
      <c r="I174" s="8">
        <f t="shared" ref="I174:J174" si="138">I175+I176+I177+I178</f>
        <v>17254</v>
      </c>
      <c r="J174" s="8">
        <f t="shared" si="138"/>
        <v>17866</v>
      </c>
      <c r="K174" s="42" t="s">
        <v>34</v>
      </c>
    </row>
    <row r="175" spans="1:12" ht="20.25" x14ac:dyDescent="0.3">
      <c r="A175" s="58">
        <f t="shared" si="129"/>
        <v>169</v>
      </c>
      <c r="B175" s="22" t="s">
        <v>18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2" t="s">
        <v>34</v>
      </c>
    </row>
    <row r="176" spans="1:12" ht="20.25" x14ac:dyDescent="0.3">
      <c r="A176" s="58">
        <f t="shared" si="129"/>
        <v>170</v>
      </c>
      <c r="B176" s="22" t="s">
        <v>9</v>
      </c>
      <c r="C176" s="8">
        <f t="shared" ref="C176:H176" si="139">C182</f>
        <v>6438.5</v>
      </c>
      <c r="D176" s="8">
        <f>D182</f>
        <v>929.2</v>
      </c>
      <c r="E176" s="8">
        <f t="shared" si="139"/>
        <v>837.3</v>
      </c>
      <c r="F176" s="8">
        <f t="shared" si="139"/>
        <v>666</v>
      </c>
      <c r="G176" s="8">
        <f t="shared" si="139"/>
        <v>1614</v>
      </c>
      <c r="H176" s="8">
        <f t="shared" si="139"/>
        <v>766</v>
      </c>
      <c r="I176" s="8">
        <f t="shared" ref="I176:J176" si="140">I182</f>
        <v>797</v>
      </c>
      <c r="J176" s="8">
        <f t="shared" si="140"/>
        <v>829</v>
      </c>
      <c r="K176" s="42" t="s">
        <v>34</v>
      </c>
    </row>
    <row r="177" spans="1:11" ht="20.25" x14ac:dyDescent="0.3">
      <c r="A177" s="58">
        <f t="shared" si="129"/>
        <v>171</v>
      </c>
      <c r="B177" s="22" t="s">
        <v>20</v>
      </c>
      <c r="C177" s="8">
        <f>C183</f>
        <v>102566.754</v>
      </c>
      <c r="D177" s="8">
        <f t="shared" ref="D177:H177" si="141">D183</f>
        <v>11548.5</v>
      </c>
      <c r="E177" s="8">
        <f t="shared" si="141"/>
        <v>12821.5</v>
      </c>
      <c r="F177" s="8">
        <f t="shared" si="141"/>
        <v>13378.754000000001</v>
      </c>
      <c r="G177" s="8">
        <f t="shared" si="141"/>
        <v>15019</v>
      </c>
      <c r="H177" s="8">
        <f t="shared" si="141"/>
        <v>16465</v>
      </c>
      <c r="I177" s="8">
        <f t="shared" ref="I177:J177" si="142">I183</f>
        <v>16377</v>
      </c>
      <c r="J177" s="8">
        <f t="shared" si="142"/>
        <v>16957</v>
      </c>
      <c r="K177" s="42" t="s">
        <v>34</v>
      </c>
    </row>
    <row r="178" spans="1:11" ht="20.25" x14ac:dyDescent="0.3">
      <c r="A178" s="58">
        <f t="shared" si="129"/>
        <v>172</v>
      </c>
      <c r="B178" s="22" t="s">
        <v>40</v>
      </c>
      <c r="C178" s="8">
        <f>C184</f>
        <v>903.7</v>
      </c>
      <c r="D178" s="8">
        <f t="shared" ref="D178:H178" si="143">D184</f>
        <v>80</v>
      </c>
      <c r="E178" s="8">
        <f t="shared" si="143"/>
        <v>80</v>
      </c>
      <c r="F178" s="8">
        <f t="shared" si="143"/>
        <v>423.7</v>
      </c>
      <c r="G178" s="8">
        <f t="shared" si="143"/>
        <v>80</v>
      </c>
      <c r="H178" s="8">
        <f t="shared" si="143"/>
        <v>80</v>
      </c>
      <c r="I178" s="8">
        <f t="shared" ref="I178:J178" si="144">I184</f>
        <v>80</v>
      </c>
      <c r="J178" s="8">
        <f t="shared" si="144"/>
        <v>80</v>
      </c>
      <c r="K178" s="42"/>
    </row>
    <row r="179" spans="1:11" ht="20.25" x14ac:dyDescent="0.3">
      <c r="A179" s="58">
        <f t="shared" si="129"/>
        <v>173</v>
      </c>
      <c r="B179" s="89" t="s">
        <v>6</v>
      </c>
      <c r="C179" s="90"/>
      <c r="D179" s="90"/>
      <c r="E179" s="90"/>
      <c r="F179" s="90"/>
      <c r="G179" s="90"/>
      <c r="H179" s="90"/>
      <c r="I179" s="90"/>
      <c r="J179" s="90"/>
      <c r="K179" s="91"/>
    </row>
    <row r="180" spans="1:11" ht="40.5" customHeight="1" x14ac:dyDescent="0.3">
      <c r="A180" s="58">
        <f t="shared" si="129"/>
        <v>174</v>
      </c>
      <c r="B180" s="7" t="s">
        <v>17</v>
      </c>
      <c r="C180" s="8">
        <f t="shared" ref="C180:H180" si="145">C183+C182+C181+C184</f>
        <v>109908.954</v>
      </c>
      <c r="D180" s="43">
        <f t="shared" si="145"/>
        <v>12557.7</v>
      </c>
      <c r="E180" s="43">
        <f t="shared" si="145"/>
        <v>13738.8</v>
      </c>
      <c r="F180" s="43">
        <f t="shared" si="145"/>
        <v>14468.454000000002</v>
      </c>
      <c r="G180" s="43">
        <f t="shared" si="145"/>
        <v>16713</v>
      </c>
      <c r="H180" s="8">
        <f t="shared" si="145"/>
        <v>17311</v>
      </c>
      <c r="I180" s="8">
        <f t="shared" ref="I180:J180" si="146">I183+I182+I181+I184</f>
        <v>17254</v>
      </c>
      <c r="J180" s="8">
        <f t="shared" si="146"/>
        <v>17866</v>
      </c>
      <c r="K180" s="40" t="s">
        <v>34</v>
      </c>
    </row>
    <row r="181" spans="1:11" ht="22.5" customHeight="1" x14ac:dyDescent="0.3">
      <c r="A181" s="58">
        <f t="shared" si="129"/>
        <v>175</v>
      </c>
      <c r="B181" s="7" t="s">
        <v>18</v>
      </c>
      <c r="C181" s="30">
        <f>D181+E181+F181+G181+H181</f>
        <v>0</v>
      </c>
      <c r="D181" s="43">
        <v>0</v>
      </c>
      <c r="E181" s="43">
        <v>0</v>
      </c>
      <c r="F181" s="43">
        <v>0</v>
      </c>
      <c r="G181" s="43">
        <v>0</v>
      </c>
      <c r="H181" s="8">
        <v>0</v>
      </c>
      <c r="I181" s="8">
        <v>0</v>
      </c>
      <c r="J181" s="8">
        <v>0</v>
      </c>
      <c r="K181" s="40" t="s">
        <v>34</v>
      </c>
    </row>
    <row r="182" spans="1:11" ht="20.25" x14ac:dyDescent="0.3">
      <c r="A182" s="58">
        <f t="shared" si="129"/>
        <v>176</v>
      </c>
      <c r="B182" s="7" t="s">
        <v>9</v>
      </c>
      <c r="C182" s="8">
        <f>D182+E182+F182+G182+H182+I182+J182</f>
        <v>6438.5</v>
      </c>
      <c r="D182" s="43">
        <f>D186+D190</f>
        <v>929.2</v>
      </c>
      <c r="E182" s="43">
        <f>E189+E186</f>
        <v>837.3</v>
      </c>
      <c r="F182" s="43">
        <f t="shared" ref="F182:H182" si="147">F189</f>
        <v>666</v>
      </c>
      <c r="G182" s="43">
        <f>G189+G186</f>
        <v>1614</v>
      </c>
      <c r="H182" s="8">
        <f t="shared" si="147"/>
        <v>766</v>
      </c>
      <c r="I182" s="8">
        <f t="shared" ref="I182:J182" si="148">I189</f>
        <v>797</v>
      </c>
      <c r="J182" s="8">
        <f t="shared" si="148"/>
        <v>829</v>
      </c>
      <c r="K182" s="40" t="s">
        <v>34</v>
      </c>
    </row>
    <row r="183" spans="1:11" ht="20.25" x14ac:dyDescent="0.3">
      <c r="A183" s="58">
        <f t="shared" si="129"/>
        <v>177</v>
      </c>
      <c r="B183" s="7" t="s">
        <v>3</v>
      </c>
      <c r="C183" s="8">
        <f>D183+E183+F183+G183+H183+I183+J183</f>
        <v>102566.754</v>
      </c>
      <c r="D183" s="43">
        <f t="shared" ref="D183:H183" si="149">D187</f>
        <v>11548.5</v>
      </c>
      <c r="E183" s="43">
        <f t="shared" si="149"/>
        <v>12821.5</v>
      </c>
      <c r="F183" s="43">
        <f t="shared" si="149"/>
        <v>13378.754000000001</v>
      </c>
      <c r="G183" s="43">
        <f t="shared" si="149"/>
        <v>15019</v>
      </c>
      <c r="H183" s="8">
        <f t="shared" si="149"/>
        <v>16465</v>
      </c>
      <c r="I183" s="8">
        <f t="shared" ref="I183:J183" si="150">I187</f>
        <v>16377</v>
      </c>
      <c r="J183" s="8">
        <f t="shared" si="150"/>
        <v>16957</v>
      </c>
      <c r="K183" s="40" t="s">
        <v>34</v>
      </c>
    </row>
    <row r="184" spans="1:11" ht="20.25" x14ac:dyDescent="0.3">
      <c r="A184" s="58">
        <f t="shared" si="129"/>
        <v>178</v>
      </c>
      <c r="B184" s="7" t="s">
        <v>40</v>
      </c>
      <c r="C184" s="8">
        <f>D184+E184+F184+G184+H184+I184+J184</f>
        <v>903.7</v>
      </c>
      <c r="D184" s="43">
        <f t="shared" ref="D184:H184" si="151">D188</f>
        <v>80</v>
      </c>
      <c r="E184" s="43">
        <f t="shared" si="151"/>
        <v>80</v>
      </c>
      <c r="F184" s="43">
        <f t="shared" si="151"/>
        <v>423.7</v>
      </c>
      <c r="G184" s="43">
        <f t="shared" si="151"/>
        <v>80</v>
      </c>
      <c r="H184" s="8">
        <f t="shared" si="151"/>
        <v>80</v>
      </c>
      <c r="I184" s="8">
        <f t="shared" ref="I184:J184" si="152">I188</f>
        <v>80</v>
      </c>
      <c r="J184" s="8">
        <f t="shared" si="152"/>
        <v>80</v>
      </c>
      <c r="K184" s="40"/>
    </row>
    <row r="185" spans="1:11" ht="86.25" customHeight="1" x14ac:dyDescent="0.3">
      <c r="A185" s="58">
        <f t="shared" si="129"/>
        <v>179</v>
      </c>
      <c r="B185" s="7" t="s">
        <v>25</v>
      </c>
      <c r="C185" s="8">
        <f>C187+C188+C186</f>
        <v>104899.954</v>
      </c>
      <c r="D185" s="43">
        <f>D187+D188+D186</f>
        <v>11944.7</v>
      </c>
      <c r="E185" s="43">
        <f>E187+E188+E186</f>
        <v>13096.8</v>
      </c>
      <c r="F185" s="43">
        <f t="shared" ref="F185:J185" si="153">F187+F188</f>
        <v>13802.454000000002</v>
      </c>
      <c r="G185" s="43">
        <f>G187+G188+G186</f>
        <v>16017</v>
      </c>
      <c r="H185" s="8">
        <f t="shared" si="153"/>
        <v>16545</v>
      </c>
      <c r="I185" s="8">
        <f t="shared" si="153"/>
        <v>16457</v>
      </c>
      <c r="J185" s="8">
        <f t="shared" si="153"/>
        <v>17037</v>
      </c>
      <c r="K185" s="10" t="s">
        <v>98</v>
      </c>
    </row>
    <row r="186" spans="1:11" ht="21.75" customHeight="1" x14ac:dyDescent="0.3">
      <c r="A186" s="58">
        <f t="shared" si="129"/>
        <v>180</v>
      </c>
      <c r="B186" s="22" t="s">
        <v>9</v>
      </c>
      <c r="C186" s="8">
        <f>D186+E186+F186+G186+H186+I186+J186</f>
        <v>1429.5</v>
      </c>
      <c r="D186" s="43">
        <v>316.2</v>
      </c>
      <c r="E186" s="43">
        <v>195.3</v>
      </c>
      <c r="F186" s="43">
        <v>0</v>
      </c>
      <c r="G186" s="43">
        <v>918</v>
      </c>
      <c r="H186" s="8">
        <v>0</v>
      </c>
      <c r="I186" s="8">
        <v>0</v>
      </c>
      <c r="J186" s="8">
        <v>0</v>
      </c>
      <c r="K186" s="40" t="s">
        <v>34</v>
      </c>
    </row>
    <row r="187" spans="1:11" ht="20.25" x14ac:dyDescent="0.3">
      <c r="A187" s="58">
        <f t="shared" si="129"/>
        <v>181</v>
      </c>
      <c r="B187" s="7" t="s">
        <v>21</v>
      </c>
      <c r="C187" s="8">
        <f>D187+E187+F187+G187+H187+I187+J187</f>
        <v>102566.754</v>
      </c>
      <c r="D187" s="43">
        <v>11548.5</v>
      </c>
      <c r="E187" s="43">
        <v>12821.5</v>
      </c>
      <c r="F187" s="43">
        <v>13378.754000000001</v>
      </c>
      <c r="G187" s="43">
        <v>15019</v>
      </c>
      <c r="H187" s="8">
        <v>16465</v>
      </c>
      <c r="I187" s="8">
        <v>16377</v>
      </c>
      <c r="J187" s="8">
        <v>16957</v>
      </c>
      <c r="K187" s="40" t="s">
        <v>34</v>
      </c>
    </row>
    <row r="188" spans="1:11" ht="20.25" x14ac:dyDescent="0.3">
      <c r="A188" s="58">
        <f t="shared" si="129"/>
        <v>182</v>
      </c>
      <c r="B188" s="52" t="s">
        <v>40</v>
      </c>
      <c r="C188" s="8">
        <f>D188+E188+F188+G188+H188+I188+J188</f>
        <v>903.7</v>
      </c>
      <c r="D188" s="53">
        <v>80</v>
      </c>
      <c r="E188" s="53">
        <v>80</v>
      </c>
      <c r="F188" s="53">
        <v>423.7</v>
      </c>
      <c r="G188" s="53">
        <v>80</v>
      </c>
      <c r="H188" s="54">
        <v>80</v>
      </c>
      <c r="I188" s="54">
        <v>80</v>
      </c>
      <c r="J188" s="54">
        <v>80</v>
      </c>
      <c r="K188" s="55" t="s">
        <v>34</v>
      </c>
    </row>
    <row r="189" spans="1:11" ht="141.75" customHeight="1" x14ac:dyDescent="0.3">
      <c r="A189" s="58">
        <f t="shared" si="129"/>
        <v>183</v>
      </c>
      <c r="B189" s="7" t="s">
        <v>46</v>
      </c>
      <c r="C189" s="8">
        <f>C190</f>
        <v>5009</v>
      </c>
      <c r="D189" s="8">
        <f t="shared" ref="D189:J189" si="154">D190</f>
        <v>613</v>
      </c>
      <c r="E189" s="8">
        <f t="shared" si="154"/>
        <v>642</v>
      </c>
      <c r="F189" s="8">
        <f t="shared" si="154"/>
        <v>666</v>
      </c>
      <c r="G189" s="8">
        <f t="shared" si="154"/>
        <v>696</v>
      </c>
      <c r="H189" s="8">
        <f t="shared" si="154"/>
        <v>766</v>
      </c>
      <c r="I189" s="8">
        <f t="shared" si="154"/>
        <v>797</v>
      </c>
      <c r="J189" s="8">
        <f t="shared" si="154"/>
        <v>829</v>
      </c>
      <c r="K189" s="10" t="s">
        <v>99</v>
      </c>
    </row>
    <row r="190" spans="1:11" ht="20.25" x14ac:dyDescent="0.3">
      <c r="A190" s="58">
        <f t="shared" si="129"/>
        <v>184</v>
      </c>
      <c r="B190" s="29" t="s">
        <v>2</v>
      </c>
      <c r="C190" s="8">
        <f>D190+E190+F190+G190+H190+I190+J190</f>
        <v>5009</v>
      </c>
      <c r="D190" s="44">
        <v>613</v>
      </c>
      <c r="E190" s="44">
        <v>642</v>
      </c>
      <c r="F190" s="44">
        <v>666</v>
      </c>
      <c r="G190" s="44">
        <v>696</v>
      </c>
      <c r="H190" s="44">
        <v>766</v>
      </c>
      <c r="I190" s="44">
        <v>797</v>
      </c>
      <c r="J190" s="44">
        <v>829</v>
      </c>
      <c r="K190" s="45" t="s">
        <v>34</v>
      </c>
    </row>
    <row r="191" spans="1:11" ht="30.75" customHeight="1" x14ac:dyDescent="0.3">
      <c r="A191" s="58">
        <f t="shared" si="129"/>
        <v>185</v>
      </c>
      <c r="B191" s="72" t="s">
        <v>64</v>
      </c>
      <c r="C191" s="73"/>
      <c r="D191" s="73"/>
      <c r="E191" s="73"/>
      <c r="F191" s="73"/>
      <c r="G191" s="73"/>
      <c r="H191" s="73"/>
      <c r="I191" s="73"/>
      <c r="J191" s="73"/>
      <c r="K191" s="74"/>
    </row>
    <row r="192" spans="1:11" ht="20.25" x14ac:dyDescent="0.3">
      <c r="A192" s="58">
        <f t="shared" si="129"/>
        <v>186</v>
      </c>
      <c r="B192" s="7" t="s">
        <v>15</v>
      </c>
      <c r="C192" s="8">
        <f t="shared" ref="C192:H192" si="155">C193+C194</f>
        <v>611112.6385</v>
      </c>
      <c r="D192" s="8">
        <f t="shared" si="155"/>
        <v>71993.98000000001</v>
      </c>
      <c r="E192" s="8">
        <f t="shared" si="155"/>
        <v>77262.22</v>
      </c>
      <c r="F192" s="8">
        <f t="shared" si="155"/>
        <v>89999.751600000003</v>
      </c>
      <c r="G192" s="8">
        <f t="shared" si="155"/>
        <v>85365.067999999999</v>
      </c>
      <c r="H192" s="8">
        <f t="shared" si="155"/>
        <v>91948.718900000007</v>
      </c>
      <c r="I192" s="8">
        <f t="shared" ref="I192:J192" si="156">I193+I194</f>
        <v>95658.2</v>
      </c>
      <c r="J192" s="8">
        <f t="shared" si="156"/>
        <v>98884.700000000012</v>
      </c>
      <c r="K192" s="40" t="s">
        <v>34</v>
      </c>
    </row>
    <row r="193" spans="1:11" ht="20.25" x14ac:dyDescent="0.3">
      <c r="A193" s="58">
        <f t="shared" si="129"/>
        <v>187</v>
      </c>
      <c r="B193" s="7" t="s">
        <v>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0" t="s">
        <v>34</v>
      </c>
    </row>
    <row r="194" spans="1:11" ht="20.25" x14ac:dyDescent="0.3">
      <c r="A194" s="58">
        <f t="shared" si="129"/>
        <v>188</v>
      </c>
      <c r="B194" s="7" t="s">
        <v>3</v>
      </c>
      <c r="C194" s="8">
        <f t="shared" ref="C194:H194" si="157">C198</f>
        <v>611112.6385</v>
      </c>
      <c r="D194" s="8">
        <f t="shared" si="157"/>
        <v>71993.98000000001</v>
      </c>
      <c r="E194" s="8">
        <f t="shared" si="157"/>
        <v>77262.22</v>
      </c>
      <c r="F194" s="8">
        <f t="shared" si="157"/>
        <v>89999.751600000003</v>
      </c>
      <c r="G194" s="8">
        <f t="shared" si="157"/>
        <v>85365.067999999999</v>
      </c>
      <c r="H194" s="8">
        <f t="shared" si="157"/>
        <v>91948.718900000007</v>
      </c>
      <c r="I194" s="8">
        <f t="shared" ref="I194:J194" si="158">I198</f>
        <v>95658.2</v>
      </c>
      <c r="J194" s="8">
        <f t="shared" si="158"/>
        <v>98884.700000000012</v>
      </c>
      <c r="K194" s="40" t="s">
        <v>34</v>
      </c>
    </row>
    <row r="195" spans="1:11" ht="20.25" x14ac:dyDescent="0.3">
      <c r="A195" s="58">
        <f t="shared" si="129"/>
        <v>189</v>
      </c>
      <c r="B195" s="69" t="s">
        <v>6</v>
      </c>
      <c r="C195" s="70"/>
      <c r="D195" s="70"/>
      <c r="E195" s="70"/>
      <c r="F195" s="70"/>
      <c r="G195" s="70"/>
      <c r="H195" s="70"/>
      <c r="I195" s="70"/>
      <c r="J195" s="70"/>
      <c r="K195" s="71"/>
    </row>
    <row r="196" spans="1:11" ht="39.75" customHeight="1" x14ac:dyDescent="0.3">
      <c r="A196" s="58">
        <f t="shared" si="129"/>
        <v>190</v>
      </c>
      <c r="B196" s="7" t="s">
        <v>17</v>
      </c>
      <c r="C196" s="8">
        <f>C197+C198</f>
        <v>611112.6385</v>
      </c>
      <c r="D196" s="8">
        <f t="shared" ref="D196:H196" si="159">D197+D198</f>
        <v>71993.98000000001</v>
      </c>
      <c r="E196" s="43">
        <f t="shared" si="159"/>
        <v>77262.22</v>
      </c>
      <c r="F196" s="43">
        <f t="shared" si="159"/>
        <v>89999.751600000003</v>
      </c>
      <c r="G196" s="43">
        <f t="shared" si="159"/>
        <v>85365.067999999999</v>
      </c>
      <c r="H196" s="8">
        <f t="shared" si="159"/>
        <v>91948.718900000007</v>
      </c>
      <c r="I196" s="8">
        <f t="shared" ref="I196:J196" si="160">I197+I198</f>
        <v>95658.2</v>
      </c>
      <c r="J196" s="8">
        <f t="shared" si="160"/>
        <v>98884.700000000012</v>
      </c>
      <c r="K196" s="40" t="s">
        <v>34</v>
      </c>
    </row>
    <row r="197" spans="1:11" ht="20.25" x14ac:dyDescent="0.3">
      <c r="A197" s="58">
        <f t="shared" si="129"/>
        <v>191</v>
      </c>
      <c r="B197" s="7" t="s">
        <v>2</v>
      </c>
      <c r="C197" s="8">
        <v>0</v>
      </c>
      <c r="D197" s="8">
        <v>0</v>
      </c>
      <c r="E197" s="43">
        <v>0</v>
      </c>
      <c r="F197" s="43">
        <v>0</v>
      </c>
      <c r="G197" s="43">
        <v>0</v>
      </c>
      <c r="H197" s="8">
        <v>0</v>
      </c>
      <c r="I197" s="8">
        <v>0</v>
      </c>
      <c r="J197" s="8">
        <v>0</v>
      </c>
      <c r="K197" s="40" t="s">
        <v>34</v>
      </c>
    </row>
    <row r="198" spans="1:11" ht="20.25" x14ac:dyDescent="0.3">
      <c r="A198" s="58">
        <f t="shared" si="129"/>
        <v>192</v>
      </c>
      <c r="B198" s="7" t="s">
        <v>3</v>
      </c>
      <c r="C198" s="8">
        <f>D198+E198+F198+G198+H198+I198+J198</f>
        <v>611112.6385</v>
      </c>
      <c r="D198" s="8">
        <f>D200+D202+D204+D206+D208+D210</f>
        <v>71993.98000000001</v>
      </c>
      <c r="E198" s="8">
        <f>E200+E202+E204+E206+E208+E210+E212</f>
        <v>77262.22</v>
      </c>
      <c r="F198" s="8">
        <f t="shared" ref="F198:G198" si="161">F200+F202+F204+F206+F208+F210+F212</f>
        <v>89999.751600000003</v>
      </c>
      <c r="G198" s="8">
        <f t="shared" si="161"/>
        <v>85365.067999999999</v>
      </c>
      <c r="H198" s="8">
        <f>H200+H202+H204+H206+H208+H210+H212+H214+H216</f>
        <v>91948.718900000007</v>
      </c>
      <c r="I198" s="8">
        <f t="shared" ref="I198:J198" si="162">I200+I202+I204+I206+I208+I210+I212+I214+I216</f>
        <v>95658.2</v>
      </c>
      <c r="J198" s="8">
        <f t="shared" si="162"/>
        <v>98884.700000000012</v>
      </c>
      <c r="K198" s="10" t="s">
        <v>34</v>
      </c>
    </row>
    <row r="199" spans="1:11" ht="86.25" customHeight="1" x14ac:dyDescent="0.3">
      <c r="A199" s="58">
        <f t="shared" si="129"/>
        <v>193</v>
      </c>
      <c r="B199" s="7" t="s">
        <v>54</v>
      </c>
      <c r="C199" s="8">
        <f>C200</f>
        <v>351349.83299999998</v>
      </c>
      <c r="D199" s="8">
        <f t="shared" ref="D199:J199" si="163">D200</f>
        <v>44882.94</v>
      </c>
      <c r="E199" s="43">
        <f t="shared" si="163"/>
        <v>47952</v>
      </c>
      <c r="F199" s="43">
        <f t="shared" si="163"/>
        <v>56154.838199999998</v>
      </c>
      <c r="G199" s="43">
        <f t="shared" si="163"/>
        <v>52848.114800000003</v>
      </c>
      <c r="H199" s="8">
        <f t="shared" si="163"/>
        <v>48062.44</v>
      </c>
      <c r="I199" s="8">
        <f t="shared" si="163"/>
        <v>49842.2</v>
      </c>
      <c r="J199" s="8">
        <f t="shared" si="163"/>
        <v>51607.3</v>
      </c>
      <c r="K199" s="10">
        <v>109</v>
      </c>
    </row>
    <row r="200" spans="1:11" ht="20.25" x14ac:dyDescent="0.3">
      <c r="A200" s="58">
        <f t="shared" si="129"/>
        <v>194</v>
      </c>
      <c r="B200" s="7" t="s">
        <v>3</v>
      </c>
      <c r="C200" s="8">
        <f>D200+E200+F200+G200+H200+I200+J200</f>
        <v>351349.83299999998</v>
      </c>
      <c r="D200" s="8">
        <v>44882.94</v>
      </c>
      <c r="E200" s="8">
        <v>47952</v>
      </c>
      <c r="F200" s="8">
        <v>56154.838199999998</v>
      </c>
      <c r="G200" s="8">
        <v>52848.114800000003</v>
      </c>
      <c r="H200" s="8">
        <v>48062.44</v>
      </c>
      <c r="I200" s="8">
        <v>49842.2</v>
      </c>
      <c r="J200" s="8">
        <v>51607.3</v>
      </c>
      <c r="K200" s="10" t="s">
        <v>34</v>
      </c>
    </row>
    <row r="201" spans="1:11" ht="79.5" customHeight="1" x14ac:dyDescent="0.3">
      <c r="A201" s="58">
        <f t="shared" si="129"/>
        <v>195</v>
      </c>
      <c r="B201" s="7" t="s">
        <v>55</v>
      </c>
      <c r="C201" s="8">
        <f>C202</f>
        <v>119266.82560000001</v>
      </c>
      <c r="D201" s="8">
        <f t="shared" ref="D201:J201" si="164">D202</f>
        <v>26461.54</v>
      </c>
      <c r="E201" s="8">
        <f t="shared" si="164"/>
        <v>28588.1</v>
      </c>
      <c r="F201" s="8">
        <f t="shared" si="164"/>
        <v>33175.473400000003</v>
      </c>
      <c r="G201" s="8">
        <f t="shared" si="164"/>
        <v>31041.712200000002</v>
      </c>
      <c r="H201" s="8">
        <f t="shared" si="164"/>
        <v>0</v>
      </c>
      <c r="I201" s="8">
        <f t="shared" si="164"/>
        <v>0</v>
      </c>
      <c r="J201" s="8">
        <f t="shared" si="164"/>
        <v>0</v>
      </c>
      <c r="K201" s="10">
        <v>109</v>
      </c>
    </row>
    <row r="202" spans="1:11" ht="20.25" x14ac:dyDescent="0.3">
      <c r="A202" s="58">
        <f t="shared" si="129"/>
        <v>196</v>
      </c>
      <c r="B202" s="7" t="s">
        <v>3</v>
      </c>
      <c r="C202" s="8">
        <f>D202+E202+F202+G202+H202+I202+J202</f>
        <v>119266.82560000001</v>
      </c>
      <c r="D202" s="8">
        <v>26461.54</v>
      </c>
      <c r="E202" s="8">
        <v>28588.1</v>
      </c>
      <c r="F202" s="8">
        <v>33175.473400000003</v>
      </c>
      <c r="G202" s="8">
        <v>31041.712200000002</v>
      </c>
      <c r="H202" s="8">
        <v>0</v>
      </c>
      <c r="I202" s="8">
        <v>0</v>
      </c>
      <c r="J202" s="8">
        <v>0</v>
      </c>
      <c r="K202" s="10" t="s">
        <v>34</v>
      </c>
    </row>
    <row r="203" spans="1:11" ht="83.25" customHeight="1" x14ac:dyDescent="0.3">
      <c r="A203" s="58">
        <f t="shared" si="129"/>
        <v>197</v>
      </c>
      <c r="B203" s="7" t="s">
        <v>56</v>
      </c>
      <c r="C203" s="11">
        <f>C204</f>
        <v>0</v>
      </c>
      <c r="D203" s="11">
        <f t="shared" ref="D203:J203" si="165">D204</f>
        <v>0</v>
      </c>
      <c r="E203" s="11">
        <f t="shared" si="165"/>
        <v>0</v>
      </c>
      <c r="F203" s="11">
        <f t="shared" si="165"/>
        <v>0</v>
      </c>
      <c r="G203" s="11">
        <f t="shared" si="165"/>
        <v>0</v>
      </c>
      <c r="H203" s="11">
        <f t="shared" si="165"/>
        <v>0</v>
      </c>
      <c r="I203" s="11">
        <f t="shared" si="165"/>
        <v>0</v>
      </c>
      <c r="J203" s="11">
        <f t="shared" si="165"/>
        <v>0</v>
      </c>
      <c r="K203" s="10">
        <v>112</v>
      </c>
    </row>
    <row r="204" spans="1:11" ht="20.25" x14ac:dyDescent="0.3">
      <c r="A204" s="58">
        <f t="shared" si="129"/>
        <v>198</v>
      </c>
      <c r="B204" s="7" t="s">
        <v>21</v>
      </c>
      <c r="C204" s="8">
        <f>D204+E204+F204+G204+H204+I204+J204</f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 t="s">
        <v>34</v>
      </c>
    </row>
    <row r="205" spans="1:11" ht="101.25" customHeight="1" x14ac:dyDescent="0.3">
      <c r="A205" s="58">
        <f t="shared" si="129"/>
        <v>199</v>
      </c>
      <c r="B205" s="14" t="s">
        <v>57</v>
      </c>
      <c r="C205" s="9">
        <f>D205+E205+F205+G205+H205+I205+J205</f>
        <v>1941.6940000000004</v>
      </c>
      <c r="D205" s="11">
        <f>D206</f>
        <v>504.5</v>
      </c>
      <c r="E205" s="11">
        <f t="shared" ref="E205:J205" si="166">E206</f>
        <v>267.7</v>
      </c>
      <c r="F205" s="11">
        <f t="shared" si="166"/>
        <v>227.84</v>
      </c>
      <c r="G205" s="11">
        <f t="shared" si="166"/>
        <v>206.95400000000001</v>
      </c>
      <c r="H205" s="11">
        <f t="shared" si="166"/>
        <v>244.9</v>
      </c>
      <c r="I205" s="11">
        <f t="shared" si="166"/>
        <v>244.9</v>
      </c>
      <c r="J205" s="11">
        <f t="shared" si="166"/>
        <v>244.9</v>
      </c>
      <c r="K205" s="10">
        <v>109</v>
      </c>
    </row>
    <row r="206" spans="1:11" ht="20.25" x14ac:dyDescent="0.3">
      <c r="A206" s="58">
        <f t="shared" si="129"/>
        <v>200</v>
      </c>
      <c r="B206" s="7" t="s">
        <v>3</v>
      </c>
      <c r="C206" s="8">
        <f>D206+E206+F206+G206+H206+I206+J206</f>
        <v>1941.6940000000004</v>
      </c>
      <c r="D206" s="11">
        <v>504.5</v>
      </c>
      <c r="E206" s="11">
        <v>267.7</v>
      </c>
      <c r="F206" s="11">
        <v>227.84</v>
      </c>
      <c r="G206" s="11">
        <v>206.95400000000001</v>
      </c>
      <c r="H206" s="11">
        <v>244.9</v>
      </c>
      <c r="I206" s="11">
        <v>244.9</v>
      </c>
      <c r="J206" s="11">
        <v>244.9</v>
      </c>
      <c r="K206" s="10" t="s">
        <v>34</v>
      </c>
    </row>
    <row r="207" spans="1:11" ht="81.75" customHeight="1" x14ac:dyDescent="0.3">
      <c r="A207" s="58">
        <f t="shared" si="129"/>
        <v>201</v>
      </c>
      <c r="B207" s="14" t="s">
        <v>58</v>
      </c>
      <c r="C207" s="11">
        <f t="shared" ref="C207:J207" si="167">C208</f>
        <v>306.29700000000003</v>
      </c>
      <c r="D207" s="11">
        <f t="shared" si="167"/>
        <v>40</v>
      </c>
      <c r="E207" s="11">
        <f t="shared" si="167"/>
        <v>36.799999999999997</v>
      </c>
      <c r="F207" s="11">
        <f t="shared" si="167"/>
        <v>52</v>
      </c>
      <c r="G207" s="11">
        <f t="shared" si="167"/>
        <v>35.68</v>
      </c>
      <c r="H207" s="11">
        <f t="shared" si="167"/>
        <v>41.817</v>
      </c>
      <c r="I207" s="11">
        <f t="shared" si="167"/>
        <v>50</v>
      </c>
      <c r="J207" s="11">
        <f t="shared" si="167"/>
        <v>50</v>
      </c>
      <c r="K207" s="10">
        <v>110</v>
      </c>
    </row>
    <row r="208" spans="1:11" ht="20.25" x14ac:dyDescent="0.3">
      <c r="A208" s="58">
        <f t="shared" si="129"/>
        <v>202</v>
      </c>
      <c r="B208" s="7" t="s">
        <v>3</v>
      </c>
      <c r="C208" s="8">
        <f>D208+E208+F208+G208+H208+I208+J208</f>
        <v>306.29700000000003</v>
      </c>
      <c r="D208" s="11">
        <v>40</v>
      </c>
      <c r="E208" s="11">
        <v>36.799999999999997</v>
      </c>
      <c r="F208" s="11">
        <v>52</v>
      </c>
      <c r="G208" s="11">
        <v>35.68</v>
      </c>
      <c r="H208" s="11">
        <v>41.817</v>
      </c>
      <c r="I208" s="11">
        <v>50</v>
      </c>
      <c r="J208" s="11">
        <v>50</v>
      </c>
      <c r="K208" s="10" t="s">
        <v>34</v>
      </c>
    </row>
    <row r="209" spans="1:11" ht="121.5" x14ac:dyDescent="0.3">
      <c r="A209" s="58">
        <f t="shared" si="129"/>
        <v>203</v>
      </c>
      <c r="B209" s="46" t="s">
        <v>92</v>
      </c>
      <c r="C209" s="47">
        <f>C210</f>
        <v>1910.2269999999999</v>
      </c>
      <c r="D209" s="21">
        <f>D210</f>
        <v>105</v>
      </c>
      <c r="E209" s="21">
        <f t="shared" ref="E209:J209" si="168">E210</f>
        <v>117.62</v>
      </c>
      <c r="F209" s="21">
        <f t="shared" si="168"/>
        <v>130</v>
      </c>
      <c r="G209" s="21">
        <f t="shared" si="168"/>
        <v>1092.607</v>
      </c>
      <c r="H209" s="21">
        <f t="shared" si="168"/>
        <v>135</v>
      </c>
      <c r="I209" s="21">
        <f t="shared" si="168"/>
        <v>165</v>
      </c>
      <c r="J209" s="21">
        <f t="shared" si="168"/>
        <v>165</v>
      </c>
      <c r="K209" s="51"/>
    </row>
    <row r="210" spans="1:11" ht="20.25" x14ac:dyDescent="0.3">
      <c r="A210" s="58">
        <f t="shared" si="129"/>
        <v>204</v>
      </c>
      <c r="B210" s="7" t="s">
        <v>3</v>
      </c>
      <c r="C210" s="8">
        <f>D210+E210+F210+G210+H210+I210+J210</f>
        <v>1910.2269999999999</v>
      </c>
      <c r="D210" s="21">
        <v>105</v>
      </c>
      <c r="E210" s="11">
        <v>117.62</v>
      </c>
      <c r="F210" s="21">
        <v>130</v>
      </c>
      <c r="G210" s="21">
        <v>1092.607</v>
      </c>
      <c r="H210" s="21">
        <v>135</v>
      </c>
      <c r="I210" s="21">
        <v>165</v>
      </c>
      <c r="J210" s="21">
        <v>165</v>
      </c>
      <c r="K210" s="10" t="s">
        <v>34</v>
      </c>
    </row>
    <row r="211" spans="1:11" ht="60.75" x14ac:dyDescent="0.3">
      <c r="A211" s="58">
        <f t="shared" si="129"/>
        <v>205</v>
      </c>
      <c r="B211" s="46" t="s">
        <v>93</v>
      </c>
      <c r="C211" s="47">
        <f>C212</f>
        <v>699.6</v>
      </c>
      <c r="D211" s="47">
        <f t="shared" ref="D211:J211" si="169">D212</f>
        <v>0</v>
      </c>
      <c r="E211" s="47">
        <f t="shared" si="169"/>
        <v>300</v>
      </c>
      <c r="F211" s="47">
        <f t="shared" si="169"/>
        <v>259.60000000000002</v>
      </c>
      <c r="G211" s="47">
        <f t="shared" si="169"/>
        <v>140</v>
      </c>
      <c r="H211" s="47">
        <f t="shared" si="169"/>
        <v>0</v>
      </c>
      <c r="I211" s="47">
        <f t="shared" si="169"/>
        <v>0</v>
      </c>
      <c r="J211" s="47">
        <f t="shared" si="169"/>
        <v>0</v>
      </c>
      <c r="K211" s="51">
        <v>109</v>
      </c>
    </row>
    <row r="212" spans="1:11" ht="20.25" x14ac:dyDescent="0.3">
      <c r="A212" s="58">
        <f t="shared" si="129"/>
        <v>206</v>
      </c>
      <c r="B212" s="7" t="s">
        <v>3</v>
      </c>
      <c r="C212" s="8">
        <f>D212+E212+F212+G212+H212+I212+J212</f>
        <v>699.6</v>
      </c>
      <c r="D212" s="21">
        <v>0</v>
      </c>
      <c r="E212" s="11">
        <v>300</v>
      </c>
      <c r="F212" s="21">
        <v>259.60000000000002</v>
      </c>
      <c r="G212" s="21">
        <v>140</v>
      </c>
      <c r="H212" s="21">
        <v>0</v>
      </c>
      <c r="I212" s="21">
        <v>0</v>
      </c>
      <c r="J212" s="21">
        <v>0</v>
      </c>
      <c r="K212" s="10" t="s">
        <v>34</v>
      </c>
    </row>
    <row r="213" spans="1:11" ht="101.25" x14ac:dyDescent="0.3">
      <c r="A213" s="51">
        <v>207</v>
      </c>
      <c r="B213" s="46" t="s">
        <v>106</v>
      </c>
      <c r="C213" s="47">
        <f>C214</f>
        <v>39262.524000000005</v>
      </c>
      <c r="D213" s="47">
        <f t="shared" ref="D213:J213" si="170">D214</f>
        <v>0</v>
      </c>
      <c r="E213" s="47">
        <f t="shared" si="170"/>
        <v>0</v>
      </c>
      <c r="F213" s="47">
        <f t="shared" si="170"/>
        <v>0</v>
      </c>
      <c r="G213" s="47">
        <f t="shared" si="170"/>
        <v>0</v>
      </c>
      <c r="H213" s="47">
        <f t="shared" si="170"/>
        <v>12751.023999999999</v>
      </c>
      <c r="I213" s="47">
        <f t="shared" si="170"/>
        <v>13070.8</v>
      </c>
      <c r="J213" s="47">
        <f t="shared" si="170"/>
        <v>13440.7</v>
      </c>
      <c r="K213" s="51">
        <v>109</v>
      </c>
    </row>
    <row r="214" spans="1:11" ht="20.25" x14ac:dyDescent="0.3">
      <c r="A214" s="51">
        <v>208</v>
      </c>
      <c r="B214" s="46" t="s">
        <v>107</v>
      </c>
      <c r="C214" s="8">
        <f>D214+E214+F214+G214+H214+I214+J214</f>
        <v>39262.524000000005</v>
      </c>
      <c r="D214" s="21">
        <v>0</v>
      </c>
      <c r="E214" s="11">
        <v>0</v>
      </c>
      <c r="F214" s="21">
        <v>0</v>
      </c>
      <c r="G214" s="21">
        <v>0</v>
      </c>
      <c r="H214" s="47">
        <v>12751.023999999999</v>
      </c>
      <c r="I214" s="47">
        <v>13070.8</v>
      </c>
      <c r="J214" s="47">
        <v>13440.7</v>
      </c>
      <c r="K214" s="51" t="s">
        <v>34</v>
      </c>
    </row>
    <row r="215" spans="1:11" ht="101.25" x14ac:dyDescent="0.3">
      <c r="A215" s="51">
        <v>209</v>
      </c>
      <c r="B215" s="46" t="s">
        <v>108</v>
      </c>
      <c r="C215" s="47">
        <f>C216</f>
        <v>96375.637900000002</v>
      </c>
      <c r="D215" s="47">
        <f t="shared" ref="D215:J215" si="171">D216</f>
        <v>0</v>
      </c>
      <c r="E215" s="47">
        <f t="shared" si="171"/>
        <v>0</v>
      </c>
      <c r="F215" s="47">
        <f t="shared" si="171"/>
        <v>0</v>
      </c>
      <c r="G215" s="47">
        <f t="shared" si="171"/>
        <v>0</v>
      </c>
      <c r="H215" s="47">
        <f t="shared" si="171"/>
        <v>30713.537899999999</v>
      </c>
      <c r="I215" s="47">
        <f t="shared" si="171"/>
        <v>32285.3</v>
      </c>
      <c r="J215" s="47">
        <f t="shared" si="171"/>
        <v>33376.800000000003</v>
      </c>
      <c r="K215" s="51">
        <v>109</v>
      </c>
    </row>
    <row r="216" spans="1:11" ht="20.25" x14ac:dyDescent="0.3">
      <c r="A216" s="51">
        <v>210</v>
      </c>
      <c r="B216" s="46" t="s">
        <v>107</v>
      </c>
      <c r="C216" s="8">
        <f>D216+E216+F216+G216+H216+I216+J216</f>
        <v>96375.637900000002</v>
      </c>
      <c r="D216" s="21">
        <v>0</v>
      </c>
      <c r="E216" s="11">
        <v>0</v>
      </c>
      <c r="F216" s="21">
        <v>0</v>
      </c>
      <c r="G216" s="21">
        <v>0</v>
      </c>
      <c r="H216" s="47">
        <v>30713.537899999999</v>
      </c>
      <c r="I216" s="47">
        <v>32285.3</v>
      </c>
      <c r="J216" s="47">
        <v>33376.800000000003</v>
      </c>
      <c r="K216" s="51" t="s">
        <v>34</v>
      </c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  <row r="223" spans="1:11" x14ac:dyDescent="0.2">
      <c r="E223" s="3"/>
    </row>
    <row r="224" spans="1:11" x14ac:dyDescent="0.2">
      <c r="E224" s="3"/>
    </row>
  </sheetData>
  <mergeCells count="24">
    <mergeCell ref="B131:K131"/>
    <mergeCell ref="B195:K195"/>
    <mergeCell ref="B179:K179"/>
    <mergeCell ref="B191:K191"/>
    <mergeCell ref="B173:K173"/>
    <mergeCell ref="B136:K136"/>
    <mergeCell ref="B148:K148"/>
    <mergeCell ref="B152:K152"/>
    <mergeCell ref="I1:K1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  <mergeCell ref="I2:K2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1" manualBreakCount="11">
    <brk id="16" max="10" man="1"/>
    <brk id="36" max="10" man="1"/>
    <brk id="46" max="10" man="1"/>
    <brk id="64" max="10" man="1"/>
    <brk id="67" max="10" man="1"/>
    <brk id="74" max="10" man="1"/>
    <brk id="80" max="10" man="1"/>
    <brk id="95" max="10" man="1"/>
    <brk id="114" max="10" man="1"/>
    <brk id="130" max="10" man="1"/>
    <brk id="147" max="10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2022-05-06T06:13:10Z</dcterms:modified>
</cp:coreProperties>
</file>