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)" sheetId="1" r:id="rId1"/>
  </sheets>
  <externalReferences>
    <externalReference r:id="rId4"/>
  </externalReferences>
  <definedNames>
    <definedName name="_xlnm.Print_Area" localSheetId="0">'Лист1 (для изм в МП)'!$A$1:$L$129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<sst xmlns="http://schemas.openxmlformats.org/spreadsheetml/2006/main" count="221" uniqueCount="69">
  <si>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</si>
  <si>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</si>
  <si>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</si>
  <si>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</si>
  <si>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</si>
  <si>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</si>
  <si>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</si>
  <si>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</si>
  <si>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</si>
  <si>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</si>
  <si>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</si>
  <si>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</si>
  <si>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</si>
  <si>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</si>
  <si>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</si>
  <si>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</si>
  <si>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</si>
  <si>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</si>
  <si>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</si>
  <si>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</si>
  <si>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</si>
  <si>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</si>
  <si>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</si>
  <si>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</si>
  <si>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</si>
  <si>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</si>
  <si>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</si>
  <si>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</si>
  <si>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</si>
  <si>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</si>
  <si>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</si>
  <si>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</si>
  <si>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</si>
  <si>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</si>
  <si>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</si>
  <si>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</si>
  <si>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</si>
  <si>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</si>
  <si>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</si>
  <si>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</si>
  <si>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</si>
  <si>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</si>
  <si>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</si>
  <si>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</si>
  <si>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</si>
  <si>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</si>
  <si>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</si>
  <si>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</si>
  <si>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</si>
  <si>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</si>
  <si>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</si>
  <si>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</si>
  <si>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</si>
  <si>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</si>
  <si>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</si>
  <si>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</si>
  <si>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</si>
  <si>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</si>
  <si>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</si>
  <si>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</si>
  <si>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</si>
  <si>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2024 года»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</si>
  <si>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</si>
  <si>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19                          Мероприятия по эфтаназии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</si>
  <si>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>Мероприятие 5
 Реализация мероприятий по сохранению особо охраняемых природных территорий (природных памятников), расположенных на территории Артемовского городского округа</t>
  </si>
  <si>
    <t>Исполнитель: К.Н. Усынина, тел. 2-40-62</t>
  </si>
  <si>
    <t xml:space="preserve">                           Приложение 1 
                           к постановлению Администрации 
                           Артемовского городского округа                                                                                                                                                   
                            от                          №            -ПА                                                                 </t>
  </si>
  <si>
    <t xml:space="preserve">                            Приложение № 1   
                            к  муниципальной программе                                                                        
                          «Развитие дорожного хозяйства,благоустройства                                                        
                           и обеспечение экологической безопасности                                                                
                           Артемовского городского округа до 2024 года»</t>
  </si>
  <si>
    <t>8.1, 8.2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</si>
</sst>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173" fontId="4" fillId="0" borderId="11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173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wrapText="1"/>
    </xf>
    <xf numFmtId="173" fontId="4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173" fontId="4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" fontId="8" fillId="0" borderId="11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center" wrapText="1"/>
    </xf>
    <xf numFmtId="173" fontId="8" fillId="32" borderId="11" xfId="0" applyNumberFormat="1" applyFont="1" applyFill="1" applyBorder="1" applyAlignment="1">
      <alignment wrapText="1"/>
    </xf>
    <xf numFmtId="172" fontId="8" fillId="32" borderId="11" xfId="0" applyNumberFormat="1" applyFont="1" applyFill="1" applyBorder="1" applyAlignment="1">
      <alignment horizontal="center" wrapText="1"/>
    </xf>
    <xf numFmtId="173" fontId="8" fillId="32" borderId="11" xfId="0" applyNumberFormat="1" applyFont="1" applyFill="1" applyBorder="1" applyAlignment="1">
      <alignment horizontal="right" wrapText="1"/>
    </xf>
    <xf numFmtId="173" fontId="4" fillId="32" borderId="13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horizontal="right" vertical="top" wrapText="1"/>
    </xf>
    <xf numFmtId="172" fontId="4" fillId="32" borderId="11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 wrapText="1"/>
    </xf>
    <xf numFmtId="173" fontId="8" fillId="32" borderId="13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view="pageBreakPreview" zoomScale="75" zoomScaleNormal="90" zoomScaleSheetLayoutView="75" zoomScalePageLayoutView="0" workbookViewId="0" topLeftCell="A47">
      <selection activeCell="R56" sqref="R56"/>
    </sheetView>
  </sheetViews>
  <sheetFormatPr defaultColWidth="9.140625" defaultRowHeight="15"/>
  <cols>
    <col min="1" max="1" width="7.7109375" style="23" customWidth="1"/>
    <col min="2" max="2" width="34.28125" style="24" customWidth="1"/>
    <col min="3" max="3" width="15.7109375" style="26" customWidth="1"/>
    <col min="4" max="4" width="13.57421875" style="26" customWidth="1"/>
    <col min="5" max="5" width="15.28125" style="4" hidden="1" customWidth="1"/>
    <col min="6" max="6" width="13.28125" style="26" customWidth="1"/>
    <col min="7" max="7" width="13.7109375" style="26" customWidth="1"/>
    <col min="8" max="8" width="13.28125" style="26" customWidth="1"/>
    <col min="9" max="9" width="13.57421875" style="26" customWidth="1"/>
    <col min="10" max="10" width="13.140625" style="26" customWidth="1"/>
    <col min="11" max="11" width="13.57421875" style="26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49" t="s">
        <v>34</v>
      </c>
      <c r="I1" s="49"/>
      <c r="J1" s="49"/>
      <c r="K1" s="49"/>
      <c r="L1" s="49"/>
    </row>
    <row r="2" spans="1:12" ht="96" customHeight="1">
      <c r="A2" s="1"/>
      <c r="B2" s="2"/>
      <c r="E2" s="3"/>
      <c r="G2" s="40" t="s">
        <v>66</v>
      </c>
      <c r="H2" s="40"/>
      <c r="I2" s="40"/>
      <c r="J2" s="40"/>
      <c r="K2" s="40"/>
      <c r="L2" s="40"/>
    </row>
    <row r="3" spans="1:12" ht="134.25" customHeight="1">
      <c r="A3" s="1"/>
      <c r="B3" s="2"/>
      <c r="E3" s="3"/>
      <c r="G3" s="54" t="s">
        <v>67</v>
      </c>
      <c r="H3" s="54"/>
      <c r="I3" s="54"/>
      <c r="J3" s="54"/>
      <c r="K3" s="54"/>
      <c r="L3" s="54"/>
    </row>
    <row r="4" spans="1:12" ht="12" customHeight="1">
      <c r="A4" s="5"/>
      <c r="B4" s="5"/>
      <c r="C4" s="36"/>
      <c r="D4" s="36"/>
      <c r="E4" s="5"/>
      <c r="F4" s="36"/>
      <c r="G4" s="27"/>
      <c r="L4" s="26"/>
    </row>
    <row r="5" spans="1:12" ht="79.5" customHeight="1">
      <c r="A5" s="50" t="s">
        <v>61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47.75" customHeight="1">
      <c r="A6" s="44" t="s">
        <v>35</v>
      </c>
      <c r="B6" s="44" t="s">
        <v>51</v>
      </c>
      <c r="C6" s="55" t="s">
        <v>47</v>
      </c>
      <c r="D6" s="59" t="s">
        <v>52</v>
      </c>
      <c r="E6" s="60"/>
      <c r="F6" s="60"/>
      <c r="G6" s="60"/>
      <c r="H6" s="60"/>
      <c r="I6" s="60"/>
      <c r="J6" s="60"/>
      <c r="K6" s="61"/>
      <c r="L6" s="44" t="s">
        <v>16</v>
      </c>
    </row>
    <row r="7" spans="1:12" ht="27" customHeight="1">
      <c r="A7" s="53"/>
      <c r="B7" s="53"/>
      <c r="C7" s="56"/>
      <c r="D7" s="62"/>
      <c r="E7" s="63"/>
      <c r="F7" s="63"/>
      <c r="G7" s="63"/>
      <c r="H7" s="63"/>
      <c r="I7" s="63"/>
      <c r="J7" s="63"/>
      <c r="K7" s="64"/>
      <c r="L7" s="45"/>
    </row>
    <row r="8" spans="1:12" ht="20.25" customHeight="1">
      <c r="A8" s="45"/>
      <c r="B8" s="45"/>
      <c r="C8" s="57"/>
      <c r="D8" s="38">
        <v>2018</v>
      </c>
      <c r="E8" s="6">
        <v>2016</v>
      </c>
      <c r="F8" s="28">
        <v>2019</v>
      </c>
      <c r="G8" s="28">
        <v>2020</v>
      </c>
      <c r="H8" s="28">
        <v>2021</v>
      </c>
      <c r="I8" s="28">
        <v>2022</v>
      </c>
      <c r="J8" s="28">
        <v>2023</v>
      </c>
      <c r="K8" s="28">
        <v>2024</v>
      </c>
      <c r="L8" s="7"/>
    </row>
    <row r="9" spans="1:16" ht="40.5" customHeight="1">
      <c r="A9" s="8">
        <v>1</v>
      </c>
      <c r="B9" s="9" t="s">
        <v>0</v>
      </c>
      <c r="C9" s="16">
        <f>C10+C11+C12+C13</f>
        <v>1276333.2991999998</v>
      </c>
      <c r="D9" s="16">
        <f aca="true" t="shared" si="0" ref="D9:K9">D10+D11+D12+D13</f>
        <v>215321.78</v>
      </c>
      <c r="E9" s="10">
        <f t="shared" si="0"/>
        <v>0</v>
      </c>
      <c r="F9" s="16">
        <f t="shared" si="0"/>
        <v>216402.15</v>
      </c>
      <c r="G9" s="16">
        <f>G10+G11+G12+G13</f>
        <v>234501.71670000002</v>
      </c>
      <c r="H9" s="16">
        <f t="shared" si="0"/>
        <v>206489.30450000003</v>
      </c>
      <c r="I9" s="16">
        <f t="shared" si="0"/>
        <v>128235.833</v>
      </c>
      <c r="J9" s="16">
        <f t="shared" si="0"/>
        <v>130608.915</v>
      </c>
      <c r="K9" s="16">
        <f t="shared" si="0"/>
        <v>144773.59999999998</v>
      </c>
      <c r="L9" s="8" t="s">
        <v>24</v>
      </c>
      <c r="N9" s="33"/>
      <c r="O9" s="34"/>
      <c r="P9" s="34"/>
    </row>
    <row r="10" spans="1:12" ht="20.25">
      <c r="A10" s="8">
        <f aca="true" t="shared" si="1" ref="A10:A21">A9+1</f>
        <v>2</v>
      </c>
      <c r="B10" s="9" t="s">
        <v>1</v>
      </c>
      <c r="C10" s="16">
        <f>C18</f>
        <v>0</v>
      </c>
      <c r="D10" s="16">
        <f>D18+D15</f>
        <v>0</v>
      </c>
      <c r="E10" s="10">
        <f aca="true" t="shared" si="2" ref="E10:K10">E18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6">
        <f>C15+C19</f>
        <v>34249.12</v>
      </c>
      <c r="D11" s="16">
        <f aca="true" t="shared" si="3" ref="D11:K12">D15+D19</f>
        <v>26550.32</v>
      </c>
      <c r="E11" s="10">
        <f t="shared" si="3"/>
        <v>0</v>
      </c>
      <c r="F11" s="16">
        <f t="shared" si="3"/>
        <v>1301.7</v>
      </c>
      <c r="G11" s="16">
        <f t="shared" si="3"/>
        <v>1285.4</v>
      </c>
      <c r="H11" s="16">
        <f t="shared" si="3"/>
        <v>1273.9</v>
      </c>
      <c r="I11" s="16">
        <f t="shared" si="3"/>
        <v>1266.9</v>
      </c>
      <c r="J11" s="16">
        <f t="shared" si="3"/>
        <v>1266.9</v>
      </c>
      <c r="K11" s="16">
        <f t="shared" si="3"/>
        <v>1304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6">
        <f>C16+C20</f>
        <v>1242084.1791999997</v>
      </c>
      <c r="D12" s="16">
        <f>D16+D20</f>
        <v>188771.46</v>
      </c>
      <c r="E12" s="10">
        <f t="shared" si="3"/>
        <v>0</v>
      </c>
      <c r="F12" s="16">
        <f t="shared" si="3"/>
        <v>215100.44999999998</v>
      </c>
      <c r="G12" s="16">
        <f>G16+G20</f>
        <v>233216.31670000002</v>
      </c>
      <c r="H12" s="16">
        <f t="shared" si="3"/>
        <v>205215.40450000003</v>
      </c>
      <c r="I12" s="16">
        <f t="shared" si="3"/>
        <v>126968.933</v>
      </c>
      <c r="J12" s="16">
        <f t="shared" si="3"/>
        <v>129342.015</v>
      </c>
      <c r="K12" s="16">
        <f t="shared" si="3"/>
        <v>143469.59999999998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6">
        <f aca="true" t="shared" si="4" ref="C13:K13">C21</f>
        <v>0</v>
      </c>
      <c r="D13" s="16">
        <f t="shared" si="4"/>
        <v>0</v>
      </c>
      <c r="E13" s="10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6">
        <f>D14+E14+F14+G14+J14+K14+H14+I14</f>
        <v>31681.88</v>
      </c>
      <c r="D14" s="16">
        <f aca="true" t="shared" si="5" ref="D14:K14">D15+D16</f>
        <v>5053.28</v>
      </c>
      <c r="E14" s="10">
        <f t="shared" si="5"/>
        <v>0</v>
      </c>
      <c r="F14" s="16">
        <f t="shared" si="5"/>
        <v>10702.9</v>
      </c>
      <c r="G14" s="16">
        <f>G15+G16</f>
        <v>11840.7</v>
      </c>
      <c r="H14" s="16">
        <f t="shared" si="5"/>
        <v>4085</v>
      </c>
      <c r="I14" s="16">
        <f t="shared" si="5"/>
        <v>0</v>
      </c>
      <c r="J14" s="16">
        <f t="shared" si="5"/>
        <v>0</v>
      </c>
      <c r="K14" s="16">
        <f t="shared" si="5"/>
        <v>0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6">
        <f>D15+E15+F15+G15+H15+I15</f>
        <v>0</v>
      </c>
      <c r="D15" s="16">
        <f aca="true" t="shared" si="6" ref="D15:K15">D31+D60</f>
        <v>0</v>
      </c>
      <c r="E15" s="10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6">
        <f>D16+E16+F16+G16+H16+I16+J16+K16</f>
        <v>31681.88</v>
      </c>
      <c r="D16" s="16">
        <f>D32+D61</f>
        <v>5053.28</v>
      </c>
      <c r="E16" s="10">
        <f>E32+E61</f>
        <v>0</v>
      </c>
      <c r="F16" s="16">
        <f>F32+F61</f>
        <v>10702.9</v>
      </c>
      <c r="G16" s="16">
        <f>G32+G61</f>
        <v>11840.7</v>
      </c>
      <c r="H16" s="16">
        <v>4085</v>
      </c>
      <c r="I16" s="16">
        <f>I32+I61</f>
        <v>0</v>
      </c>
      <c r="J16" s="16">
        <f>J32+J61</f>
        <v>0</v>
      </c>
      <c r="K16" s="16">
        <f>K32+K61</f>
        <v>0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6">
        <f>SUM(D17:K17)</f>
        <v>1244651.4192</v>
      </c>
      <c r="D17" s="16">
        <f aca="true" t="shared" si="7" ref="D17:K17">D18+D19+D20+D21</f>
        <v>210268.5</v>
      </c>
      <c r="E17" s="35">
        <f t="shared" si="7"/>
        <v>0</v>
      </c>
      <c r="F17" s="16">
        <f t="shared" si="7"/>
        <v>205699.25</v>
      </c>
      <c r="G17" s="16">
        <f>G18+G19+G20+G21</f>
        <v>222661.0167</v>
      </c>
      <c r="H17" s="16">
        <f t="shared" si="7"/>
        <v>202404.30450000003</v>
      </c>
      <c r="I17" s="16">
        <f t="shared" si="7"/>
        <v>128235.833</v>
      </c>
      <c r="J17" s="16">
        <f t="shared" si="7"/>
        <v>130608.915</v>
      </c>
      <c r="K17" s="16">
        <f t="shared" si="7"/>
        <v>144773.59999999998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6">
        <f>SUM(D18:K18)</f>
        <v>0</v>
      </c>
      <c r="D18" s="16">
        <f aca="true" t="shared" si="8" ref="D18:K18">D36</f>
        <v>0</v>
      </c>
      <c r="E18" s="10">
        <f t="shared" si="8"/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6">
        <f>SUM(D19:K19)</f>
        <v>34249.12</v>
      </c>
      <c r="D19" s="16">
        <f aca="true" t="shared" si="9" ref="D19:K19">D37+D64</f>
        <v>26550.32</v>
      </c>
      <c r="E19" s="10">
        <f t="shared" si="9"/>
        <v>0</v>
      </c>
      <c r="F19" s="16">
        <f t="shared" si="9"/>
        <v>1301.7</v>
      </c>
      <c r="G19" s="16">
        <f>G37+G64</f>
        <v>1285.4</v>
      </c>
      <c r="H19" s="16">
        <f t="shared" si="9"/>
        <v>1273.9</v>
      </c>
      <c r="I19" s="16">
        <f t="shared" si="9"/>
        <v>1266.9</v>
      </c>
      <c r="J19" s="16">
        <f t="shared" si="9"/>
        <v>1266.9</v>
      </c>
      <c r="K19" s="16">
        <f t="shared" si="9"/>
        <v>1304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6">
        <f>SUM(D20:K20)</f>
        <v>1210402.2991999998</v>
      </c>
      <c r="D20" s="16">
        <f aca="true" t="shared" si="10" ref="D20:K20">D38+D65+D125</f>
        <v>183718.18</v>
      </c>
      <c r="E20" s="10">
        <f t="shared" si="10"/>
        <v>0</v>
      </c>
      <c r="F20" s="16">
        <f t="shared" si="10"/>
        <v>204397.55</v>
      </c>
      <c r="G20" s="16">
        <f t="shared" si="10"/>
        <v>221375.6167</v>
      </c>
      <c r="H20" s="16">
        <f t="shared" si="10"/>
        <v>201130.40450000003</v>
      </c>
      <c r="I20" s="16">
        <f t="shared" si="10"/>
        <v>126968.933</v>
      </c>
      <c r="J20" s="16">
        <f t="shared" si="10"/>
        <v>129342.015</v>
      </c>
      <c r="K20" s="16">
        <f t="shared" si="10"/>
        <v>143469.59999999998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6">
        <f>D21+E21+F21+G21+H21+I21</f>
        <v>0</v>
      </c>
      <c r="D21" s="16">
        <v>0</v>
      </c>
      <c r="E21" s="10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8" t="s">
        <v>24</v>
      </c>
    </row>
    <row r="22" spans="1:12" ht="40.5" customHeight="1">
      <c r="A22" s="8">
        <v>14</v>
      </c>
      <c r="B22" s="58" t="s">
        <v>39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40.5">
      <c r="A23" s="8">
        <f aca="true" t="shared" si="11" ref="A23:A49">A22+1</f>
        <v>15</v>
      </c>
      <c r="B23" s="9" t="s">
        <v>10</v>
      </c>
      <c r="C23" s="16">
        <f>C25+C26+C24</f>
        <v>169304.0159</v>
      </c>
      <c r="D23" s="16">
        <f>D25+D26+D24</f>
        <v>15488.34</v>
      </c>
      <c r="E23" s="10">
        <f aca="true" t="shared" si="12" ref="E23:K23">E25+E26+E24</f>
        <v>0</v>
      </c>
      <c r="F23" s="29">
        <f t="shared" si="12"/>
        <v>20281.81</v>
      </c>
      <c r="G23" s="29">
        <f t="shared" si="12"/>
        <v>26468.2019</v>
      </c>
      <c r="H23" s="16">
        <f t="shared" si="12"/>
        <v>29389.872</v>
      </c>
      <c r="I23" s="16">
        <f t="shared" si="12"/>
        <v>21972.781</v>
      </c>
      <c r="J23" s="16">
        <f t="shared" si="12"/>
        <v>22304.310999999998</v>
      </c>
      <c r="K23" s="16">
        <f t="shared" si="12"/>
        <v>33398.7</v>
      </c>
      <c r="L23" s="8" t="s">
        <v>24</v>
      </c>
    </row>
    <row r="24" spans="1:12" ht="20.25">
      <c r="A24" s="8">
        <f t="shared" si="11"/>
        <v>16</v>
      </c>
      <c r="B24" s="9" t="s">
        <v>13</v>
      </c>
      <c r="C24" s="16">
        <f aca="true" t="shared" si="13" ref="C24:K24">C36+C30</f>
        <v>0</v>
      </c>
      <c r="D24" s="16">
        <f t="shared" si="13"/>
        <v>0</v>
      </c>
      <c r="E24" s="10">
        <f t="shared" si="13"/>
        <v>0</v>
      </c>
      <c r="F24" s="29">
        <f t="shared" si="13"/>
        <v>0</v>
      </c>
      <c r="G24" s="29">
        <f t="shared" si="13"/>
        <v>0</v>
      </c>
      <c r="H24" s="16">
        <f t="shared" si="13"/>
        <v>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8"/>
    </row>
    <row r="25" spans="1:12" ht="20.25">
      <c r="A25" s="8">
        <f t="shared" si="11"/>
        <v>17</v>
      </c>
      <c r="B25" s="9" t="s">
        <v>2</v>
      </c>
      <c r="C25" s="16">
        <f aca="true" t="shared" si="14" ref="C25:K26">C31+C37</f>
        <v>0</v>
      </c>
      <c r="D25" s="16">
        <f t="shared" si="14"/>
        <v>0</v>
      </c>
      <c r="E25" s="10">
        <f t="shared" si="14"/>
        <v>0</v>
      </c>
      <c r="F25" s="29">
        <f t="shared" si="14"/>
        <v>0</v>
      </c>
      <c r="G25" s="29">
        <f t="shared" si="14"/>
        <v>0</v>
      </c>
      <c r="H25" s="16">
        <f t="shared" si="14"/>
        <v>0</v>
      </c>
      <c r="I25" s="16">
        <f t="shared" si="14"/>
        <v>0</v>
      </c>
      <c r="J25" s="16">
        <f t="shared" si="14"/>
        <v>0</v>
      </c>
      <c r="K25" s="16">
        <f t="shared" si="14"/>
        <v>0</v>
      </c>
      <c r="L25" s="8" t="s">
        <v>24</v>
      </c>
    </row>
    <row r="26" spans="1:12" ht="20.25">
      <c r="A26" s="8">
        <f t="shared" si="11"/>
        <v>18</v>
      </c>
      <c r="B26" s="9" t="s">
        <v>3</v>
      </c>
      <c r="C26" s="16">
        <f>C32+C38</f>
        <v>169304.0159</v>
      </c>
      <c r="D26" s="16">
        <f>D32+D38</f>
        <v>15488.34</v>
      </c>
      <c r="E26" s="10">
        <f t="shared" si="14"/>
        <v>0</v>
      </c>
      <c r="F26" s="29">
        <f t="shared" si="14"/>
        <v>20281.81</v>
      </c>
      <c r="G26" s="29">
        <f t="shared" si="14"/>
        <v>26468.2019</v>
      </c>
      <c r="H26" s="16">
        <f t="shared" si="14"/>
        <v>29389.872</v>
      </c>
      <c r="I26" s="16">
        <f t="shared" si="14"/>
        <v>21972.781</v>
      </c>
      <c r="J26" s="16">
        <f t="shared" si="14"/>
        <v>22304.310999999998</v>
      </c>
      <c r="K26" s="16">
        <f t="shared" si="14"/>
        <v>33398.7</v>
      </c>
      <c r="L26" s="8" t="s">
        <v>24</v>
      </c>
    </row>
    <row r="27" spans="1:12" ht="20.25">
      <c r="A27" s="8">
        <f t="shared" si="11"/>
        <v>19</v>
      </c>
      <c r="B27" s="41" t="s">
        <v>12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40.5" customHeight="1">
      <c r="A28" s="8">
        <f t="shared" si="11"/>
        <v>20</v>
      </c>
      <c r="B28" s="9" t="s">
        <v>15</v>
      </c>
      <c r="C28" s="37">
        <f aca="true" t="shared" si="15" ref="C28:K28">C31+C32</f>
        <v>0</v>
      </c>
      <c r="D28" s="37">
        <f t="shared" si="15"/>
        <v>0</v>
      </c>
      <c r="E28" s="11">
        <f t="shared" si="15"/>
        <v>0</v>
      </c>
      <c r="F28" s="30">
        <f t="shared" si="15"/>
        <v>0</v>
      </c>
      <c r="G28" s="30">
        <f t="shared" si="15"/>
        <v>0</v>
      </c>
      <c r="H28" s="30">
        <f t="shared" si="15"/>
        <v>0</v>
      </c>
      <c r="I28" s="37">
        <f t="shared" si="15"/>
        <v>0</v>
      </c>
      <c r="J28" s="37">
        <f t="shared" si="15"/>
        <v>0</v>
      </c>
      <c r="K28" s="37">
        <f t="shared" si="15"/>
        <v>0</v>
      </c>
      <c r="L28" s="8" t="s">
        <v>24</v>
      </c>
    </row>
    <row r="29" spans="1:12" ht="20.25">
      <c r="A29" s="8">
        <f t="shared" si="11"/>
        <v>21</v>
      </c>
      <c r="B29" s="9" t="s">
        <v>6</v>
      </c>
      <c r="C29" s="37"/>
      <c r="D29" s="37"/>
      <c r="E29" s="11"/>
      <c r="F29" s="30"/>
      <c r="G29" s="30"/>
      <c r="H29" s="30"/>
      <c r="I29" s="37"/>
      <c r="J29" s="37"/>
      <c r="K29" s="37"/>
      <c r="L29" s="8" t="s">
        <v>24</v>
      </c>
    </row>
    <row r="30" spans="1:12" ht="20.25">
      <c r="A30" s="8">
        <f t="shared" si="11"/>
        <v>22</v>
      </c>
      <c r="B30" s="9" t="s">
        <v>13</v>
      </c>
      <c r="C30" s="37">
        <f>D30+E30+F30+G30+H30+I30</f>
        <v>0</v>
      </c>
      <c r="D30" s="37">
        <v>0</v>
      </c>
      <c r="E30" s="11">
        <v>0</v>
      </c>
      <c r="F30" s="30">
        <v>0</v>
      </c>
      <c r="G30" s="30">
        <v>0</v>
      </c>
      <c r="H30" s="30">
        <v>0</v>
      </c>
      <c r="I30" s="37">
        <v>0</v>
      </c>
      <c r="J30" s="37">
        <v>0</v>
      </c>
      <c r="K30" s="37">
        <v>0</v>
      </c>
      <c r="L30" s="8"/>
    </row>
    <row r="31" spans="1:12" ht="20.25">
      <c r="A31" s="8">
        <f t="shared" si="11"/>
        <v>23</v>
      </c>
      <c r="B31" s="9" t="s">
        <v>2</v>
      </c>
      <c r="C31" s="37">
        <f>D31+E31+F31+G31+H31+I31</f>
        <v>0</v>
      </c>
      <c r="D31" s="37">
        <v>0</v>
      </c>
      <c r="E31" s="11">
        <v>0</v>
      </c>
      <c r="F31" s="30">
        <v>0</v>
      </c>
      <c r="G31" s="30">
        <v>0</v>
      </c>
      <c r="H31" s="30">
        <v>0</v>
      </c>
      <c r="I31" s="37">
        <v>0</v>
      </c>
      <c r="J31" s="37">
        <v>0</v>
      </c>
      <c r="K31" s="37">
        <v>0</v>
      </c>
      <c r="L31" s="8" t="s">
        <v>24</v>
      </c>
    </row>
    <row r="32" spans="1:12" ht="20.25">
      <c r="A32" s="8">
        <f t="shared" si="11"/>
        <v>24</v>
      </c>
      <c r="B32" s="9" t="s">
        <v>3</v>
      </c>
      <c r="C32" s="37">
        <f>D32+E32+F32+G32+H32+I32</f>
        <v>0</v>
      </c>
      <c r="D32" s="37">
        <v>0</v>
      </c>
      <c r="E32" s="11">
        <v>0</v>
      </c>
      <c r="F32" s="30">
        <v>0</v>
      </c>
      <c r="G32" s="30">
        <v>0</v>
      </c>
      <c r="H32" s="30">
        <v>0</v>
      </c>
      <c r="I32" s="37">
        <v>0</v>
      </c>
      <c r="J32" s="37">
        <v>0</v>
      </c>
      <c r="K32" s="37">
        <v>0</v>
      </c>
      <c r="L32" s="8" t="s">
        <v>24</v>
      </c>
    </row>
    <row r="33" spans="1:12" ht="20.25">
      <c r="A33" s="8">
        <f t="shared" si="11"/>
        <v>25</v>
      </c>
      <c r="B33" s="41" t="s">
        <v>49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40.5">
      <c r="A34" s="8">
        <f t="shared" si="11"/>
        <v>26</v>
      </c>
      <c r="B34" s="9" t="s">
        <v>8</v>
      </c>
      <c r="C34" s="16">
        <f>C37+C38+C36</f>
        <v>169304.0159</v>
      </c>
      <c r="D34" s="16">
        <f>D37+D38+D36-0.01</f>
        <v>15488.33</v>
      </c>
      <c r="E34" s="10">
        <f aca="true" t="shared" si="16" ref="E34:K34">E37+E38+E36</f>
        <v>0</v>
      </c>
      <c r="F34" s="16">
        <f t="shared" si="16"/>
        <v>20281.81</v>
      </c>
      <c r="G34" s="16">
        <f t="shared" si="16"/>
        <v>26468.2019</v>
      </c>
      <c r="H34" s="16">
        <f>H37+H38+H36</f>
        <v>29389.872</v>
      </c>
      <c r="I34" s="16">
        <f t="shared" si="16"/>
        <v>21972.781</v>
      </c>
      <c r="J34" s="16">
        <f t="shared" si="16"/>
        <v>22304.310999999998</v>
      </c>
      <c r="K34" s="16">
        <f t="shared" si="16"/>
        <v>33398.7</v>
      </c>
      <c r="L34" s="8" t="s">
        <v>24</v>
      </c>
    </row>
    <row r="35" spans="1:12" ht="20.25">
      <c r="A35" s="8">
        <f t="shared" si="11"/>
        <v>27</v>
      </c>
      <c r="B35" s="9" t="s">
        <v>6</v>
      </c>
      <c r="C35" s="16"/>
      <c r="D35" s="16"/>
      <c r="E35" s="10"/>
      <c r="F35" s="16"/>
      <c r="G35" s="16"/>
      <c r="H35" s="16"/>
      <c r="I35" s="16"/>
      <c r="J35" s="16"/>
      <c r="K35" s="16"/>
      <c r="L35" s="8" t="s">
        <v>24</v>
      </c>
    </row>
    <row r="36" spans="1:12" ht="20.25">
      <c r="A36" s="8">
        <f t="shared" si="11"/>
        <v>28</v>
      </c>
      <c r="B36" s="9" t="s">
        <v>13</v>
      </c>
      <c r="C36" s="16">
        <f aca="true" t="shared" si="17" ref="C36:I36">C47</f>
        <v>0</v>
      </c>
      <c r="D36" s="16">
        <f t="shared" si="17"/>
        <v>0</v>
      </c>
      <c r="E36" s="10">
        <f t="shared" si="17"/>
        <v>0</v>
      </c>
      <c r="F36" s="16">
        <f t="shared" si="17"/>
        <v>0</v>
      </c>
      <c r="G36" s="16">
        <f t="shared" si="17"/>
        <v>0</v>
      </c>
      <c r="H36" s="16">
        <f t="shared" si="17"/>
        <v>0</v>
      </c>
      <c r="I36" s="16">
        <f t="shared" si="17"/>
        <v>0</v>
      </c>
      <c r="J36" s="16">
        <f>J47</f>
        <v>0</v>
      </c>
      <c r="K36" s="16">
        <f>K47</f>
        <v>0</v>
      </c>
      <c r="L36" s="8"/>
    </row>
    <row r="37" spans="1:12" ht="20.25">
      <c r="A37" s="8">
        <f t="shared" si="11"/>
        <v>29</v>
      </c>
      <c r="B37" s="9" t="s">
        <v>2</v>
      </c>
      <c r="C37" s="16">
        <f>C40+C48</f>
        <v>0</v>
      </c>
      <c r="D37" s="16">
        <f aca="true" t="shared" si="18" ref="D37:I37">D40</f>
        <v>0</v>
      </c>
      <c r="E37" s="10">
        <f t="shared" si="18"/>
        <v>0</v>
      </c>
      <c r="F37" s="16">
        <f t="shared" si="18"/>
        <v>0</v>
      </c>
      <c r="G37" s="16">
        <f t="shared" si="18"/>
        <v>0</v>
      </c>
      <c r="H37" s="16">
        <f t="shared" si="18"/>
        <v>0</v>
      </c>
      <c r="I37" s="16">
        <f t="shared" si="18"/>
        <v>0</v>
      </c>
      <c r="J37" s="16">
        <f>J40</f>
        <v>0</v>
      </c>
      <c r="K37" s="16">
        <f>K40</f>
        <v>0</v>
      </c>
      <c r="L37" s="8" t="s">
        <v>24</v>
      </c>
    </row>
    <row r="38" spans="1:12" ht="20.25">
      <c r="A38" s="8">
        <f t="shared" si="11"/>
        <v>30</v>
      </c>
      <c r="B38" s="9" t="s">
        <v>3</v>
      </c>
      <c r="C38" s="16">
        <f>D38+E38+F38+G38+H38+I38+J38+K38</f>
        <v>169304.0159</v>
      </c>
      <c r="D38" s="16">
        <f>D41+D45+D43+D49-0.01</f>
        <v>15488.34</v>
      </c>
      <c r="E38" s="10">
        <f>E41+E45+E43+E49</f>
        <v>0</v>
      </c>
      <c r="F38" s="16">
        <f>F41+F45+F43+F49</f>
        <v>20281.81</v>
      </c>
      <c r="G38" s="16">
        <f>G41+G45+G43+G49</f>
        <v>26468.2019</v>
      </c>
      <c r="H38" s="16">
        <f>H41+H45+H43+H49+H53</f>
        <v>29389.872</v>
      </c>
      <c r="I38" s="16">
        <f>I41+I45+I43+I49+I53</f>
        <v>21972.781</v>
      </c>
      <c r="J38" s="16">
        <f>J41+J45+J43+J49+J53</f>
        <v>22304.310999999998</v>
      </c>
      <c r="K38" s="16">
        <f>K41+K45+K43+K49+K53</f>
        <v>33398.7</v>
      </c>
      <c r="L38" s="8" t="s">
        <v>24</v>
      </c>
    </row>
    <row r="39" spans="1:12" ht="80.25" customHeight="1">
      <c r="A39" s="8">
        <f t="shared" si="11"/>
        <v>31</v>
      </c>
      <c r="B39" s="9" t="s">
        <v>27</v>
      </c>
      <c r="C39" s="16">
        <f>C40+C41</f>
        <v>27123.0517</v>
      </c>
      <c r="D39" s="16">
        <f aca="true" t="shared" si="19" ref="D39:K39">D40+D41</f>
        <v>1050.64</v>
      </c>
      <c r="E39" s="10">
        <f t="shared" si="19"/>
        <v>0</v>
      </c>
      <c r="F39" s="16">
        <f t="shared" si="19"/>
        <v>4228.67</v>
      </c>
      <c r="G39" s="16">
        <f t="shared" si="19"/>
        <v>4211.7897</v>
      </c>
      <c r="H39" s="16">
        <f t="shared" si="19"/>
        <v>3724.7</v>
      </c>
      <c r="I39" s="16">
        <f t="shared" si="19"/>
        <v>4530.376</v>
      </c>
      <c r="J39" s="16">
        <f t="shared" si="19"/>
        <v>4656.376</v>
      </c>
      <c r="K39" s="16">
        <f t="shared" si="19"/>
        <v>4720.5</v>
      </c>
      <c r="L39" s="8" t="s">
        <v>42</v>
      </c>
    </row>
    <row r="40" spans="1:12" ht="20.25">
      <c r="A40" s="8">
        <f t="shared" si="11"/>
        <v>32</v>
      </c>
      <c r="B40" s="9" t="s">
        <v>7</v>
      </c>
      <c r="C40" s="16">
        <f>D40+E40+F40+G40+H40+I40</f>
        <v>0</v>
      </c>
      <c r="D40" s="16">
        <v>0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8" t="s">
        <v>24</v>
      </c>
    </row>
    <row r="41" spans="1:12" ht="20.25">
      <c r="A41" s="8">
        <f t="shared" si="11"/>
        <v>33</v>
      </c>
      <c r="B41" s="9" t="s">
        <v>3</v>
      </c>
      <c r="C41" s="16">
        <f>D41+E41+F41+G41+H41+I41+J41+K41</f>
        <v>27123.0517</v>
      </c>
      <c r="D41" s="16">
        <v>1050.64</v>
      </c>
      <c r="E41" s="10">
        <v>0</v>
      </c>
      <c r="F41" s="16">
        <v>4228.67</v>
      </c>
      <c r="G41" s="16">
        <v>4211.7897</v>
      </c>
      <c r="H41" s="16">
        <v>3724.7</v>
      </c>
      <c r="I41" s="16">
        <v>4530.376</v>
      </c>
      <c r="J41" s="16">
        <v>4656.376</v>
      </c>
      <c r="K41" s="16">
        <v>4720.5</v>
      </c>
      <c r="L41" s="8" t="s">
        <v>24</v>
      </c>
    </row>
    <row r="42" spans="1:12" ht="122.25" customHeight="1">
      <c r="A42" s="8">
        <f t="shared" si="11"/>
        <v>34</v>
      </c>
      <c r="B42" s="9" t="s">
        <v>26</v>
      </c>
      <c r="C42" s="16">
        <f aca="true" t="shared" si="20" ref="C42:K42">C43</f>
        <v>10708.701000000001</v>
      </c>
      <c r="D42" s="16">
        <f t="shared" si="20"/>
        <v>1067.02</v>
      </c>
      <c r="E42" s="10">
        <f t="shared" si="20"/>
        <v>0</v>
      </c>
      <c r="F42" s="16">
        <f t="shared" si="20"/>
        <v>1252</v>
      </c>
      <c r="G42" s="16">
        <f t="shared" si="20"/>
        <v>1654.411</v>
      </c>
      <c r="H42" s="16">
        <f t="shared" si="20"/>
        <v>2185.911</v>
      </c>
      <c r="I42" s="16">
        <f t="shared" si="20"/>
        <v>1628.857</v>
      </c>
      <c r="J42" s="16">
        <f t="shared" si="20"/>
        <v>1644.302</v>
      </c>
      <c r="K42" s="16">
        <f t="shared" si="20"/>
        <v>1276.2</v>
      </c>
      <c r="L42" s="8">
        <v>10</v>
      </c>
    </row>
    <row r="43" spans="1:12" ht="20.25">
      <c r="A43" s="8">
        <f t="shared" si="11"/>
        <v>35</v>
      </c>
      <c r="B43" s="9" t="s">
        <v>14</v>
      </c>
      <c r="C43" s="16">
        <f>D43+E43+F43+G43+H43+I43+J43+K43</f>
        <v>10708.701000000001</v>
      </c>
      <c r="D43" s="16">
        <v>1067.02</v>
      </c>
      <c r="E43" s="10">
        <v>0</v>
      </c>
      <c r="F43" s="16">
        <v>1252</v>
      </c>
      <c r="G43" s="16">
        <v>1654.411</v>
      </c>
      <c r="H43" s="16">
        <v>2185.911</v>
      </c>
      <c r="I43" s="16">
        <v>1628.857</v>
      </c>
      <c r="J43" s="16">
        <v>1644.302</v>
      </c>
      <c r="K43" s="16">
        <v>1276.2</v>
      </c>
      <c r="L43" s="8" t="s">
        <v>24</v>
      </c>
    </row>
    <row r="44" spans="1:12" ht="84" customHeight="1">
      <c r="A44" s="8">
        <f t="shared" si="11"/>
        <v>36</v>
      </c>
      <c r="B44" s="9" t="s">
        <v>22</v>
      </c>
      <c r="C44" s="16">
        <f aca="true" t="shared" si="21" ref="C44:K44">C45</f>
        <v>3469.0070000000005</v>
      </c>
      <c r="D44" s="16">
        <f t="shared" si="21"/>
        <v>353</v>
      </c>
      <c r="E44" s="10">
        <f t="shared" si="21"/>
        <v>0</v>
      </c>
      <c r="F44" s="16">
        <f t="shared" si="21"/>
        <v>591.14</v>
      </c>
      <c r="G44" s="16">
        <f t="shared" si="21"/>
        <v>492.007</v>
      </c>
      <c r="H44" s="16">
        <f t="shared" si="21"/>
        <v>363.6</v>
      </c>
      <c r="I44" s="16">
        <f t="shared" si="21"/>
        <v>381.78</v>
      </c>
      <c r="J44" s="16">
        <f t="shared" si="21"/>
        <v>381.78</v>
      </c>
      <c r="K44" s="16">
        <f t="shared" si="21"/>
        <v>905.8</v>
      </c>
      <c r="L44" s="8">
        <v>12</v>
      </c>
    </row>
    <row r="45" spans="1:12" ht="20.25">
      <c r="A45" s="8">
        <f t="shared" si="11"/>
        <v>37</v>
      </c>
      <c r="B45" s="9" t="s">
        <v>14</v>
      </c>
      <c r="C45" s="16">
        <f>D45+E45+F45+G45+H45+I45-0.1+J45+K45</f>
        <v>3469.0070000000005</v>
      </c>
      <c r="D45" s="16">
        <v>353</v>
      </c>
      <c r="E45" s="10">
        <v>0</v>
      </c>
      <c r="F45" s="16">
        <v>591.14</v>
      </c>
      <c r="G45" s="16">
        <v>492.007</v>
      </c>
      <c r="H45" s="16">
        <v>363.6</v>
      </c>
      <c r="I45" s="16">
        <v>381.78</v>
      </c>
      <c r="J45" s="16">
        <v>381.78</v>
      </c>
      <c r="K45" s="16">
        <v>905.8</v>
      </c>
      <c r="L45" s="8" t="s">
        <v>24</v>
      </c>
    </row>
    <row r="46" spans="1:12" ht="101.25">
      <c r="A46" s="8">
        <f t="shared" si="11"/>
        <v>38</v>
      </c>
      <c r="B46" s="9" t="s">
        <v>41</v>
      </c>
      <c r="C46" s="16">
        <f>C48+C49+C47</f>
        <v>119882.6662</v>
      </c>
      <c r="D46" s="16">
        <f>D48+D49+D47</f>
        <v>13017.69</v>
      </c>
      <c r="E46" s="10">
        <f aca="true" t="shared" si="22" ref="E46:K46">E48+E49</f>
        <v>0</v>
      </c>
      <c r="F46" s="16">
        <f t="shared" si="22"/>
        <v>14210</v>
      </c>
      <c r="G46" s="16">
        <f t="shared" si="22"/>
        <v>20109.9942</v>
      </c>
      <c r="H46" s="16">
        <f t="shared" si="22"/>
        <v>15195.161</v>
      </c>
      <c r="I46" s="16">
        <f t="shared" si="22"/>
        <v>15331.768</v>
      </c>
      <c r="J46" s="16">
        <f t="shared" si="22"/>
        <v>15521.853</v>
      </c>
      <c r="K46" s="16">
        <f t="shared" si="22"/>
        <v>26496.2</v>
      </c>
      <c r="L46" s="8">
        <v>8</v>
      </c>
    </row>
    <row r="47" spans="1:12" ht="20.25">
      <c r="A47" s="8">
        <f t="shared" si="11"/>
        <v>39</v>
      </c>
      <c r="B47" s="9" t="s">
        <v>13</v>
      </c>
      <c r="C47" s="16">
        <f>D47+E47+F47+G47+H47+I47+J47+K47</f>
        <v>0</v>
      </c>
      <c r="D47" s="16">
        <v>0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8" t="s">
        <v>24</v>
      </c>
    </row>
    <row r="48" spans="1:12" ht="20.25">
      <c r="A48" s="8">
        <f t="shared" si="11"/>
        <v>40</v>
      </c>
      <c r="B48" s="9" t="s">
        <v>7</v>
      </c>
      <c r="C48" s="16">
        <f>D48+E48+F48+G48+H48+I48+J48+K48</f>
        <v>0</v>
      </c>
      <c r="D48" s="16">
        <v>0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8" t="s">
        <v>24</v>
      </c>
    </row>
    <row r="49" spans="1:12" ht="20.25">
      <c r="A49" s="8">
        <f t="shared" si="11"/>
        <v>41</v>
      </c>
      <c r="B49" s="9" t="s">
        <v>3</v>
      </c>
      <c r="C49" s="16">
        <f>D49+E49+F49+G49+H49+I49+J49+K49</f>
        <v>119882.6662</v>
      </c>
      <c r="D49" s="16">
        <v>13017.69</v>
      </c>
      <c r="E49" s="10">
        <v>0</v>
      </c>
      <c r="F49" s="16">
        <v>14210</v>
      </c>
      <c r="G49" s="16">
        <v>20109.9942</v>
      </c>
      <c r="H49" s="16">
        <v>15195.161</v>
      </c>
      <c r="I49" s="16">
        <v>15331.768</v>
      </c>
      <c r="J49" s="16">
        <v>15521.853</v>
      </c>
      <c r="K49" s="16">
        <f>613.3+25882.9</f>
        <v>26496.2</v>
      </c>
      <c r="L49" s="8" t="s">
        <v>24</v>
      </c>
    </row>
    <row r="50" spans="1:12" ht="162">
      <c r="A50" s="8">
        <v>42</v>
      </c>
      <c r="B50" s="9" t="s">
        <v>64</v>
      </c>
      <c r="C50" s="16">
        <f>SUM(C51:C53)</f>
        <v>8120.5</v>
      </c>
      <c r="D50" s="16">
        <f aca="true" t="shared" si="23" ref="D50:K50">SUM(D51:D53)</f>
        <v>0</v>
      </c>
      <c r="E50" s="16">
        <f t="shared" si="23"/>
        <v>8120.5</v>
      </c>
      <c r="F50" s="16">
        <f t="shared" si="23"/>
        <v>0</v>
      </c>
      <c r="G50" s="16">
        <f t="shared" si="23"/>
        <v>0</v>
      </c>
      <c r="H50" s="16">
        <f t="shared" si="23"/>
        <v>7920.5</v>
      </c>
      <c r="I50" s="16">
        <f t="shared" si="23"/>
        <v>100</v>
      </c>
      <c r="J50" s="16">
        <f t="shared" si="23"/>
        <v>100</v>
      </c>
      <c r="K50" s="16">
        <f t="shared" si="23"/>
        <v>0</v>
      </c>
      <c r="L50" s="8" t="s">
        <v>68</v>
      </c>
    </row>
    <row r="51" spans="1:12" ht="20.25">
      <c r="A51" s="8">
        <v>43</v>
      </c>
      <c r="B51" s="9" t="s">
        <v>13</v>
      </c>
      <c r="C51" s="16">
        <f>SUM(D51:K51)</f>
        <v>0</v>
      </c>
      <c r="D51" s="16">
        <f aca="true" t="shared" si="24" ref="D51:G53">SUM(E51:L51)</f>
        <v>0</v>
      </c>
      <c r="E51" s="16">
        <f t="shared" si="24"/>
        <v>0</v>
      </c>
      <c r="F51" s="16">
        <f t="shared" si="24"/>
        <v>0</v>
      </c>
      <c r="G51" s="16">
        <f t="shared" si="24"/>
        <v>0</v>
      </c>
      <c r="H51" s="16">
        <v>0</v>
      </c>
      <c r="I51" s="16">
        <f aca="true" t="shared" si="25" ref="I51:K52">SUM(J51:Q51)</f>
        <v>0</v>
      </c>
      <c r="J51" s="16">
        <f t="shared" si="25"/>
        <v>0</v>
      </c>
      <c r="K51" s="16">
        <f t="shared" si="25"/>
        <v>0</v>
      </c>
      <c r="L51" s="12" t="s">
        <v>24</v>
      </c>
    </row>
    <row r="52" spans="1:12" ht="20.25">
      <c r="A52" s="8">
        <v>44</v>
      </c>
      <c r="B52" s="9" t="s">
        <v>7</v>
      </c>
      <c r="C52" s="16">
        <f>SUM(D52:K52)</f>
        <v>0</v>
      </c>
      <c r="D52" s="16">
        <f t="shared" si="24"/>
        <v>0</v>
      </c>
      <c r="E52" s="16">
        <f t="shared" si="24"/>
        <v>0</v>
      </c>
      <c r="F52" s="16">
        <f t="shared" si="24"/>
        <v>0</v>
      </c>
      <c r="G52" s="16">
        <f t="shared" si="24"/>
        <v>0</v>
      </c>
      <c r="H52" s="16">
        <v>0</v>
      </c>
      <c r="I52" s="16">
        <f t="shared" si="25"/>
        <v>0</v>
      </c>
      <c r="J52" s="16">
        <f t="shared" si="25"/>
        <v>0</v>
      </c>
      <c r="K52" s="16">
        <f t="shared" si="25"/>
        <v>0</v>
      </c>
      <c r="L52" s="12" t="s">
        <v>24</v>
      </c>
    </row>
    <row r="53" spans="1:12" ht="20.25">
      <c r="A53" s="8">
        <v>45</v>
      </c>
      <c r="B53" s="9" t="s">
        <v>3</v>
      </c>
      <c r="C53" s="16">
        <f>D53+F53+G53+H53+I53+J53+K53</f>
        <v>8120.5</v>
      </c>
      <c r="D53" s="16">
        <v>0</v>
      </c>
      <c r="E53" s="16">
        <f t="shared" si="24"/>
        <v>8120.5</v>
      </c>
      <c r="F53" s="16">
        <v>0</v>
      </c>
      <c r="G53" s="16">
        <v>0</v>
      </c>
      <c r="H53" s="16">
        <v>7920.5</v>
      </c>
      <c r="I53" s="16">
        <v>100</v>
      </c>
      <c r="J53" s="16">
        <v>100</v>
      </c>
      <c r="K53" s="16">
        <f>SUM(L53:S53)</f>
        <v>0</v>
      </c>
      <c r="L53" s="12" t="s">
        <v>24</v>
      </c>
    </row>
    <row r="54" spans="1:12" ht="37.5" customHeight="1">
      <c r="A54" s="8">
        <v>46</v>
      </c>
      <c r="B54" s="65" t="s">
        <v>40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 ht="40.5">
      <c r="A55" s="8">
        <v>47</v>
      </c>
      <c r="B55" s="9" t="s">
        <v>10</v>
      </c>
      <c r="C55" s="16">
        <f>D55+E55+H55+I55+F55+G55+0.1+J55+K55</f>
        <v>934849.8373</v>
      </c>
      <c r="D55" s="16">
        <f aca="true" t="shared" si="26" ref="D55:I55">D56+D57</f>
        <v>177134.9</v>
      </c>
      <c r="E55" s="10">
        <f t="shared" si="26"/>
        <v>0</v>
      </c>
      <c r="F55" s="16">
        <f t="shared" si="26"/>
        <v>173169.6</v>
      </c>
      <c r="G55" s="16">
        <f t="shared" si="26"/>
        <v>181536.2108</v>
      </c>
      <c r="H55" s="16">
        <f t="shared" si="26"/>
        <v>152541.4145</v>
      </c>
      <c r="I55" s="16">
        <f t="shared" si="26"/>
        <v>80601.787</v>
      </c>
      <c r="J55" s="16">
        <f>J56+J57</f>
        <v>81843.025</v>
      </c>
      <c r="K55" s="16">
        <f>K56+K57</f>
        <v>88022.79999999999</v>
      </c>
      <c r="L55" s="12" t="s">
        <v>24</v>
      </c>
    </row>
    <row r="56" spans="1:12" ht="20.25">
      <c r="A56" s="8">
        <f aca="true" t="shared" si="27" ref="A56:A118">A55+1</f>
        <v>48</v>
      </c>
      <c r="B56" s="9" t="s">
        <v>2</v>
      </c>
      <c r="C56" s="16">
        <f>C64+C60</f>
        <v>34249.12</v>
      </c>
      <c r="D56" s="16">
        <f aca="true" t="shared" si="28" ref="D56:I57">D64+D60</f>
        <v>26550.32</v>
      </c>
      <c r="E56" s="10">
        <f t="shared" si="28"/>
        <v>0</v>
      </c>
      <c r="F56" s="16">
        <f t="shared" si="28"/>
        <v>1301.7</v>
      </c>
      <c r="G56" s="16">
        <f t="shared" si="28"/>
        <v>1285.4</v>
      </c>
      <c r="H56" s="16">
        <f t="shared" si="28"/>
        <v>1273.9</v>
      </c>
      <c r="I56" s="16">
        <f>I64+I60</f>
        <v>1266.9</v>
      </c>
      <c r="J56" s="16">
        <f>J64+J60</f>
        <v>1266.9</v>
      </c>
      <c r="K56" s="16">
        <f>K64+K60</f>
        <v>1304</v>
      </c>
      <c r="L56" s="12" t="s">
        <v>24</v>
      </c>
    </row>
    <row r="57" spans="1:12" ht="20.25">
      <c r="A57" s="8">
        <f t="shared" si="27"/>
        <v>49</v>
      </c>
      <c r="B57" s="9" t="s">
        <v>3</v>
      </c>
      <c r="C57" s="16">
        <f>C65+C61</f>
        <v>900600.7673000001</v>
      </c>
      <c r="D57" s="16">
        <f>D65+D61</f>
        <v>150584.58</v>
      </c>
      <c r="E57" s="10">
        <f t="shared" si="28"/>
        <v>0</v>
      </c>
      <c r="F57" s="16">
        <v>171867.9</v>
      </c>
      <c r="G57" s="16">
        <f>G65+G61</f>
        <v>180250.8108</v>
      </c>
      <c r="H57" s="16">
        <f>H65+H61</f>
        <v>151267.51450000002</v>
      </c>
      <c r="I57" s="16">
        <f t="shared" si="28"/>
        <v>79334.887</v>
      </c>
      <c r="J57" s="16">
        <f>J65+J61</f>
        <v>80576.125</v>
      </c>
      <c r="K57" s="16">
        <f>K65+K61</f>
        <v>86718.79999999999</v>
      </c>
      <c r="L57" s="12" t="s">
        <v>24</v>
      </c>
    </row>
    <row r="58" spans="1:12" ht="20.25">
      <c r="A58" s="8">
        <f t="shared" si="27"/>
        <v>50</v>
      </c>
      <c r="B58" s="46" t="s">
        <v>12</v>
      </c>
      <c r="C58" s="47"/>
      <c r="D58" s="47"/>
      <c r="E58" s="47"/>
      <c r="F58" s="47"/>
      <c r="G58" s="47"/>
      <c r="H58" s="47"/>
      <c r="I58" s="47"/>
      <c r="J58" s="47"/>
      <c r="K58" s="47"/>
      <c r="L58" s="48"/>
    </row>
    <row r="59" spans="1:12" ht="60.75">
      <c r="A59" s="8">
        <f t="shared" si="27"/>
        <v>51</v>
      </c>
      <c r="B59" s="13" t="s">
        <v>33</v>
      </c>
      <c r="C59" s="31">
        <f>D59+E59+F59+G59+H59+I59</f>
        <v>31681.88</v>
      </c>
      <c r="D59" s="31">
        <f>D61</f>
        <v>5053.28</v>
      </c>
      <c r="E59" s="14">
        <f>E61</f>
        <v>0</v>
      </c>
      <c r="F59" s="31">
        <f>F61</f>
        <v>10702.9</v>
      </c>
      <c r="G59" s="31">
        <f>G61+G60</f>
        <v>11840.7</v>
      </c>
      <c r="H59" s="31">
        <f>H61</f>
        <v>4085</v>
      </c>
      <c r="I59" s="31">
        <f>I61</f>
        <v>0</v>
      </c>
      <c r="J59" s="31">
        <f>J61</f>
        <v>0</v>
      </c>
      <c r="K59" s="31">
        <f>K61</f>
        <v>0</v>
      </c>
      <c r="L59" s="15" t="s">
        <v>30</v>
      </c>
    </row>
    <row r="60" spans="1:12" ht="20.25">
      <c r="A60" s="8">
        <f t="shared" si="27"/>
        <v>52</v>
      </c>
      <c r="B60" s="13" t="s">
        <v>2</v>
      </c>
      <c r="C60" s="31">
        <f>D60+E60+F60+G60+H60+I60</f>
        <v>0</v>
      </c>
      <c r="D60" s="31">
        <v>0</v>
      </c>
      <c r="E60" s="14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15" t="s">
        <v>24</v>
      </c>
    </row>
    <row r="61" spans="1:12" ht="20.25">
      <c r="A61" s="8">
        <f t="shared" si="27"/>
        <v>53</v>
      </c>
      <c r="B61" s="13" t="s">
        <v>3</v>
      </c>
      <c r="C61" s="31">
        <f>D61+E61+F61+G61+H61+I61</f>
        <v>31681.88</v>
      </c>
      <c r="D61" s="31">
        <v>5053.28</v>
      </c>
      <c r="E61" s="14">
        <v>0</v>
      </c>
      <c r="F61" s="31">
        <v>10702.9</v>
      </c>
      <c r="G61" s="31">
        <v>11840.7</v>
      </c>
      <c r="H61" s="31">
        <v>4085</v>
      </c>
      <c r="I61" s="31">
        <v>0</v>
      </c>
      <c r="J61" s="31">
        <v>0</v>
      </c>
      <c r="K61" s="31">
        <v>0</v>
      </c>
      <c r="L61" s="15" t="s">
        <v>24</v>
      </c>
    </row>
    <row r="62" spans="1:12" ht="20.25">
      <c r="A62" s="8">
        <f t="shared" si="27"/>
        <v>54</v>
      </c>
      <c r="B62" s="67" t="s">
        <v>49</v>
      </c>
      <c r="C62" s="68"/>
      <c r="D62" s="68"/>
      <c r="E62" s="68"/>
      <c r="F62" s="68"/>
      <c r="G62" s="68"/>
      <c r="H62" s="68"/>
      <c r="I62" s="68"/>
      <c r="J62" s="68"/>
      <c r="K62" s="68"/>
      <c r="L62" s="69"/>
    </row>
    <row r="63" spans="1:12" ht="42.75" customHeight="1">
      <c r="A63" s="8">
        <f t="shared" si="27"/>
        <v>55</v>
      </c>
      <c r="B63" s="9" t="s">
        <v>11</v>
      </c>
      <c r="C63" s="16">
        <f>C64+C65</f>
        <v>903168.0073</v>
      </c>
      <c r="D63" s="16">
        <f aca="true" t="shared" si="29" ref="D63:I63">D64+D65</f>
        <v>172081.62</v>
      </c>
      <c r="E63" s="10">
        <f t="shared" si="29"/>
        <v>0</v>
      </c>
      <c r="F63" s="16">
        <f t="shared" si="29"/>
        <v>162466.75</v>
      </c>
      <c r="G63" s="16">
        <f t="shared" si="29"/>
        <v>169695.5108</v>
      </c>
      <c r="H63" s="16">
        <f t="shared" si="29"/>
        <v>148456.4145</v>
      </c>
      <c r="I63" s="16">
        <f t="shared" si="29"/>
        <v>80601.787</v>
      </c>
      <c r="J63" s="16">
        <f>J64+J65</f>
        <v>81843.025</v>
      </c>
      <c r="K63" s="16">
        <f>K64+K65</f>
        <v>88022.79999999999</v>
      </c>
      <c r="L63" s="12" t="s">
        <v>24</v>
      </c>
    </row>
    <row r="64" spans="1:12" ht="20.25">
      <c r="A64" s="8">
        <f t="shared" si="27"/>
        <v>56</v>
      </c>
      <c r="B64" s="9" t="s">
        <v>2</v>
      </c>
      <c r="C64" s="16">
        <f>D64+E64+F64+G64+H64+I64+J64+K64</f>
        <v>34249.12</v>
      </c>
      <c r="D64" s="16">
        <f>D67+D94+D88</f>
        <v>26550.32</v>
      </c>
      <c r="E64" s="10">
        <f>E67+E94+E88</f>
        <v>0</v>
      </c>
      <c r="F64" s="16">
        <f>F67+F94+F88</f>
        <v>1301.7</v>
      </c>
      <c r="G64" s="16">
        <f>G67+G94</f>
        <v>1285.4</v>
      </c>
      <c r="H64" s="16">
        <f>H67+H94</f>
        <v>1273.9</v>
      </c>
      <c r="I64" s="16">
        <f>I67+I94+I88</f>
        <v>1266.9</v>
      </c>
      <c r="J64" s="16">
        <f>J67+J94+J88</f>
        <v>1266.9</v>
      </c>
      <c r="K64" s="16">
        <f>K67+K94+K88</f>
        <v>1304</v>
      </c>
      <c r="L64" s="12" t="s">
        <v>24</v>
      </c>
    </row>
    <row r="65" spans="1:12" ht="20.25">
      <c r="A65" s="8">
        <f t="shared" si="27"/>
        <v>57</v>
      </c>
      <c r="B65" s="9" t="s">
        <v>3</v>
      </c>
      <c r="C65" s="16">
        <f>D65+E65+F65+G65+H65+I65+0.1+J65+K65</f>
        <v>868918.8873000001</v>
      </c>
      <c r="D65" s="16">
        <v>145531.3</v>
      </c>
      <c r="E65" s="10">
        <f>E68+E70+E72+E74+E76+E78+E80+E82+E84+E86+E89+E92+E95+E98+E101+E104</f>
        <v>0</v>
      </c>
      <c r="F65" s="16">
        <f aca="true" t="shared" si="30" ref="F65:K65">F68+F70+F72+F74+F76+F78+F80+F82+F84+F86+F89+F92+F95+F98+F101+F104+F107+F110+F113</f>
        <v>161165.05</v>
      </c>
      <c r="G65" s="16">
        <f t="shared" si="30"/>
        <v>168410.1108</v>
      </c>
      <c r="H65" s="16">
        <f t="shared" si="30"/>
        <v>147182.51450000002</v>
      </c>
      <c r="I65" s="16">
        <f t="shared" si="30"/>
        <v>79334.887</v>
      </c>
      <c r="J65" s="16">
        <f t="shared" si="30"/>
        <v>80576.125</v>
      </c>
      <c r="K65" s="16">
        <f t="shared" si="30"/>
        <v>86718.79999999999</v>
      </c>
      <c r="L65" s="12" t="s">
        <v>24</v>
      </c>
    </row>
    <row r="66" spans="1:12" ht="121.5" customHeight="1">
      <c r="A66" s="8">
        <f t="shared" si="27"/>
        <v>58</v>
      </c>
      <c r="B66" s="9" t="s">
        <v>46</v>
      </c>
      <c r="C66" s="16">
        <f>C67+C68</f>
        <v>4715.3404</v>
      </c>
      <c r="D66" s="16">
        <f aca="true" t="shared" si="31" ref="D66:K66">D67+D68</f>
        <v>1500</v>
      </c>
      <c r="E66" s="10">
        <f t="shared" si="31"/>
        <v>0</v>
      </c>
      <c r="F66" s="16">
        <f t="shared" si="31"/>
        <v>1218.97</v>
      </c>
      <c r="G66" s="16">
        <f t="shared" si="31"/>
        <v>996.3704</v>
      </c>
      <c r="H66" s="16">
        <f t="shared" si="31"/>
        <v>1000</v>
      </c>
      <c r="I66" s="16">
        <f t="shared" si="31"/>
        <v>0</v>
      </c>
      <c r="J66" s="16">
        <f t="shared" si="31"/>
        <v>0</v>
      </c>
      <c r="K66" s="16">
        <f t="shared" si="31"/>
        <v>0</v>
      </c>
      <c r="L66" s="8">
        <v>19</v>
      </c>
    </row>
    <row r="67" spans="1:12" ht="20.25">
      <c r="A67" s="8">
        <f t="shared" si="27"/>
        <v>59</v>
      </c>
      <c r="B67" s="9" t="s">
        <v>9</v>
      </c>
      <c r="C67" s="16">
        <f>D67+E67+F67+H67+I67</f>
        <v>0</v>
      </c>
      <c r="D67" s="16">
        <v>0</v>
      </c>
      <c r="E67" s="10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2" t="s">
        <v>24</v>
      </c>
    </row>
    <row r="68" spans="1:12" ht="20.25">
      <c r="A68" s="8">
        <f t="shared" si="27"/>
        <v>60</v>
      </c>
      <c r="B68" s="9" t="s">
        <v>3</v>
      </c>
      <c r="C68" s="16">
        <f>D68+E68+F68+G68+H68+I68+J68+K68</f>
        <v>4715.3404</v>
      </c>
      <c r="D68" s="16">
        <v>1500</v>
      </c>
      <c r="E68" s="10">
        <v>0</v>
      </c>
      <c r="F68" s="29">
        <v>1218.97</v>
      </c>
      <c r="G68" s="16">
        <v>996.3704</v>
      </c>
      <c r="H68" s="16">
        <v>1000</v>
      </c>
      <c r="I68" s="16">
        <v>0</v>
      </c>
      <c r="J68" s="16">
        <v>0</v>
      </c>
      <c r="K68" s="16">
        <v>0</v>
      </c>
      <c r="L68" s="12" t="s">
        <v>24</v>
      </c>
    </row>
    <row r="69" spans="1:12" ht="186" customHeight="1">
      <c r="A69" s="8">
        <f t="shared" si="27"/>
        <v>61</v>
      </c>
      <c r="B69" s="9" t="s">
        <v>25</v>
      </c>
      <c r="C69" s="16">
        <f aca="true" t="shared" si="32" ref="C69:K69">C70</f>
        <v>445589.88339999993</v>
      </c>
      <c r="D69" s="16">
        <f t="shared" si="32"/>
        <v>84817.79</v>
      </c>
      <c r="E69" s="10">
        <f t="shared" si="32"/>
        <v>0</v>
      </c>
      <c r="F69" s="16">
        <f t="shared" si="32"/>
        <v>94816.97</v>
      </c>
      <c r="G69" s="16">
        <f t="shared" si="32"/>
        <v>95468.1429</v>
      </c>
      <c r="H69" s="16">
        <f t="shared" si="32"/>
        <v>58186.4805</v>
      </c>
      <c r="I69" s="16">
        <f t="shared" si="32"/>
        <v>37018.084</v>
      </c>
      <c r="J69" s="16">
        <f t="shared" si="32"/>
        <v>37406.416</v>
      </c>
      <c r="K69" s="16">
        <f t="shared" si="32"/>
        <v>37875.9</v>
      </c>
      <c r="L69" s="8" t="s">
        <v>43</v>
      </c>
    </row>
    <row r="70" spans="1:12" ht="20.25">
      <c r="A70" s="8">
        <f t="shared" si="27"/>
        <v>62</v>
      </c>
      <c r="B70" s="9" t="s">
        <v>3</v>
      </c>
      <c r="C70" s="16">
        <f>D70+E70+F70+G70+H70+I70+0.1+J70+K70</f>
        <v>445589.88339999993</v>
      </c>
      <c r="D70" s="16">
        <v>84817.79</v>
      </c>
      <c r="E70" s="10">
        <v>0</v>
      </c>
      <c r="F70" s="16">
        <v>94816.97</v>
      </c>
      <c r="G70" s="16">
        <v>95468.1429</v>
      </c>
      <c r="H70" s="16">
        <v>58186.4805</v>
      </c>
      <c r="I70" s="16">
        <v>37018.084</v>
      </c>
      <c r="J70" s="16">
        <v>37406.416</v>
      </c>
      <c r="K70" s="16">
        <f>37347.3+528.6</f>
        <v>37875.9</v>
      </c>
      <c r="L70" s="12" t="s">
        <v>24</v>
      </c>
    </row>
    <row r="71" spans="1:12" ht="142.5" customHeight="1">
      <c r="A71" s="8">
        <f t="shared" si="27"/>
        <v>63</v>
      </c>
      <c r="B71" s="9" t="s">
        <v>28</v>
      </c>
      <c r="C71" s="16">
        <f aca="true" t="shared" si="33" ref="C71:K71">C72</f>
        <v>3793.7005</v>
      </c>
      <c r="D71" s="16">
        <f t="shared" si="33"/>
        <v>400</v>
      </c>
      <c r="E71" s="10">
        <f t="shared" si="33"/>
        <v>0</v>
      </c>
      <c r="F71" s="16">
        <f t="shared" si="33"/>
        <v>404.77</v>
      </c>
      <c r="G71" s="16">
        <f t="shared" si="33"/>
        <v>788.9305</v>
      </c>
      <c r="H71" s="16">
        <f t="shared" si="33"/>
        <v>700</v>
      </c>
      <c r="I71" s="16">
        <f t="shared" si="33"/>
        <v>500</v>
      </c>
      <c r="J71" s="16">
        <f t="shared" si="33"/>
        <v>500</v>
      </c>
      <c r="K71" s="16">
        <f t="shared" si="33"/>
        <v>500</v>
      </c>
      <c r="L71" s="8">
        <v>20</v>
      </c>
    </row>
    <row r="72" spans="1:12" ht="20.25">
      <c r="A72" s="8">
        <f t="shared" si="27"/>
        <v>64</v>
      </c>
      <c r="B72" s="9" t="s">
        <v>3</v>
      </c>
      <c r="C72" s="16">
        <f>D72+E72+F72+G72+H72+I72+J72+K72</f>
        <v>3793.7005</v>
      </c>
      <c r="D72" s="16">
        <v>400</v>
      </c>
      <c r="E72" s="10">
        <v>0</v>
      </c>
      <c r="F72" s="16">
        <v>404.77</v>
      </c>
      <c r="G72" s="16">
        <v>788.9305</v>
      </c>
      <c r="H72" s="16">
        <v>700</v>
      </c>
      <c r="I72" s="16">
        <v>500</v>
      </c>
      <c r="J72" s="16">
        <v>500</v>
      </c>
      <c r="K72" s="16">
        <v>500</v>
      </c>
      <c r="L72" s="12" t="s">
        <v>24</v>
      </c>
    </row>
    <row r="73" spans="1:12" ht="64.5" customHeight="1">
      <c r="A73" s="8">
        <f t="shared" si="27"/>
        <v>65</v>
      </c>
      <c r="B73" s="9" t="s">
        <v>17</v>
      </c>
      <c r="C73" s="16">
        <f aca="true" t="shared" si="34" ref="C73:K73">C74</f>
        <v>164812.8578</v>
      </c>
      <c r="D73" s="16">
        <f t="shared" si="34"/>
        <v>22256.39</v>
      </c>
      <c r="E73" s="10">
        <f t="shared" si="34"/>
        <v>0</v>
      </c>
      <c r="F73" s="16">
        <f t="shared" si="34"/>
        <v>23802.8</v>
      </c>
      <c r="G73" s="16">
        <f t="shared" si="34"/>
        <v>23929.9178</v>
      </c>
      <c r="H73" s="16">
        <f t="shared" si="34"/>
        <v>25292.643</v>
      </c>
      <c r="I73" s="16">
        <f t="shared" si="34"/>
        <v>23231</v>
      </c>
      <c r="J73" s="16">
        <f t="shared" si="34"/>
        <v>23920.207</v>
      </c>
      <c r="K73" s="16">
        <f t="shared" si="34"/>
        <v>22379.899999999998</v>
      </c>
      <c r="L73" s="8">
        <v>21</v>
      </c>
    </row>
    <row r="74" spans="1:12" ht="20.25">
      <c r="A74" s="8">
        <f t="shared" si="27"/>
        <v>66</v>
      </c>
      <c r="B74" s="9" t="s">
        <v>3</v>
      </c>
      <c r="C74" s="16">
        <f>D74+E74+F74+G74+H74+I74+J74+K74</f>
        <v>164812.8578</v>
      </c>
      <c r="D74" s="16">
        <v>22256.39</v>
      </c>
      <c r="E74" s="10">
        <v>0</v>
      </c>
      <c r="F74" s="16">
        <v>23802.8</v>
      </c>
      <c r="G74" s="16">
        <v>23929.9178</v>
      </c>
      <c r="H74" s="16">
        <v>25292.643</v>
      </c>
      <c r="I74" s="16">
        <v>23231</v>
      </c>
      <c r="J74" s="16">
        <v>23920.207</v>
      </c>
      <c r="K74" s="16">
        <f>22086.3+293.6</f>
        <v>22379.899999999998</v>
      </c>
      <c r="L74" s="12" t="s">
        <v>24</v>
      </c>
    </row>
    <row r="75" spans="1:12" ht="81">
      <c r="A75" s="8">
        <f t="shared" si="27"/>
        <v>67</v>
      </c>
      <c r="B75" s="9" t="s">
        <v>23</v>
      </c>
      <c r="C75" s="16">
        <f aca="true" t="shared" si="35" ref="C75:K75">C76</f>
        <v>2233.95</v>
      </c>
      <c r="D75" s="16">
        <f t="shared" si="35"/>
        <v>287.06</v>
      </c>
      <c r="E75" s="10">
        <f t="shared" si="35"/>
        <v>0</v>
      </c>
      <c r="F75" s="16">
        <f t="shared" si="35"/>
        <v>222.11</v>
      </c>
      <c r="G75" s="16">
        <f t="shared" si="35"/>
        <v>305.06</v>
      </c>
      <c r="H75" s="16">
        <f t="shared" si="35"/>
        <v>338.201</v>
      </c>
      <c r="I75" s="16">
        <f t="shared" si="35"/>
        <v>356.341</v>
      </c>
      <c r="J75" s="16">
        <f t="shared" si="35"/>
        <v>361.878</v>
      </c>
      <c r="K75" s="16">
        <f t="shared" si="35"/>
        <v>363.2</v>
      </c>
      <c r="L75" s="8">
        <v>22</v>
      </c>
    </row>
    <row r="76" spans="1:12" ht="20.25">
      <c r="A76" s="8">
        <f t="shared" si="27"/>
        <v>68</v>
      </c>
      <c r="B76" s="9" t="s">
        <v>3</v>
      </c>
      <c r="C76" s="16">
        <f>D76+E76+F76+G76+H76+I76+0.1+J76+K76</f>
        <v>2233.95</v>
      </c>
      <c r="D76" s="16">
        <v>287.06</v>
      </c>
      <c r="E76" s="10">
        <v>0</v>
      </c>
      <c r="F76" s="16">
        <v>222.11</v>
      </c>
      <c r="G76" s="16">
        <v>305.06</v>
      </c>
      <c r="H76" s="16">
        <v>338.201</v>
      </c>
      <c r="I76" s="16">
        <v>356.341</v>
      </c>
      <c r="J76" s="16">
        <v>361.878</v>
      </c>
      <c r="K76" s="16">
        <v>363.2</v>
      </c>
      <c r="L76" s="12" t="s">
        <v>24</v>
      </c>
    </row>
    <row r="77" spans="1:12" ht="86.25" customHeight="1">
      <c r="A77" s="8">
        <f t="shared" si="27"/>
        <v>69</v>
      </c>
      <c r="B77" s="9" t="s">
        <v>18</v>
      </c>
      <c r="C77" s="16">
        <f aca="true" t="shared" si="36" ref="C77:K77">C78</f>
        <v>4530.5964</v>
      </c>
      <c r="D77" s="16">
        <f t="shared" si="36"/>
        <v>922.18</v>
      </c>
      <c r="E77" s="10">
        <f t="shared" si="36"/>
        <v>0</v>
      </c>
      <c r="F77" s="16">
        <f t="shared" si="36"/>
        <v>1396.81</v>
      </c>
      <c r="G77" s="16">
        <f t="shared" si="36"/>
        <v>875.6064</v>
      </c>
      <c r="H77" s="16">
        <f t="shared" si="36"/>
        <v>504</v>
      </c>
      <c r="I77" s="16">
        <f t="shared" si="36"/>
        <v>108</v>
      </c>
      <c r="J77" s="16">
        <f t="shared" si="36"/>
        <v>108</v>
      </c>
      <c r="K77" s="16">
        <f t="shared" si="36"/>
        <v>616</v>
      </c>
      <c r="L77" s="8">
        <v>23</v>
      </c>
    </row>
    <row r="78" spans="1:12" ht="20.25">
      <c r="A78" s="8">
        <f t="shared" si="27"/>
        <v>70</v>
      </c>
      <c r="B78" s="9" t="s">
        <v>3</v>
      </c>
      <c r="C78" s="16">
        <f>D78+E78+F78+G78+H78+I78+J78+K78</f>
        <v>4530.5964</v>
      </c>
      <c r="D78" s="16">
        <v>922.18</v>
      </c>
      <c r="E78" s="10">
        <v>0</v>
      </c>
      <c r="F78" s="16">
        <v>1396.81</v>
      </c>
      <c r="G78" s="16">
        <v>875.6064</v>
      </c>
      <c r="H78" s="16">
        <v>504</v>
      </c>
      <c r="I78" s="16">
        <v>108</v>
      </c>
      <c r="J78" s="16">
        <v>108</v>
      </c>
      <c r="K78" s="16">
        <v>616</v>
      </c>
      <c r="L78" s="12" t="s">
        <v>24</v>
      </c>
    </row>
    <row r="79" spans="1:12" ht="81">
      <c r="A79" s="8">
        <f t="shared" si="27"/>
        <v>71</v>
      </c>
      <c r="B79" s="9" t="s">
        <v>19</v>
      </c>
      <c r="C79" s="16">
        <f>C80</f>
        <v>31118.401399999995</v>
      </c>
      <c r="D79" s="16">
        <f aca="true" t="shared" si="37" ref="D79:K79">D80</f>
        <v>3769.07</v>
      </c>
      <c r="E79" s="10">
        <f t="shared" si="37"/>
        <v>0</v>
      </c>
      <c r="F79" s="16">
        <f t="shared" si="37"/>
        <v>4628.04</v>
      </c>
      <c r="G79" s="16">
        <f t="shared" si="37"/>
        <v>6798.0624</v>
      </c>
      <c r="H79" s="16">
        <f t="shared" si="37"/>
        <v>4970.119</v>
      </c>
      <c r="I79" s="16">
        <f t="shared" si="37"/>
        <v>3810.644</v>
      </c>
      <c r="J79" s="16">
        <f t="shared" si="37"/>
        <v>3812.766</v>
      </c>
      <c r="K79" s="16">
        <f t="shared" si="37"/>
        <v>3329.6</v>
      </c>
      <c r="L79" s="8">
        <v>30</v>
      </c>
    </row>
    <row r="80" spans="1:12" ht="20.25">
      <c r="A80" s="8">
        <f t="shared" si="27"/>
        <v>72</v>
      </c>
      <c r="B80" s="9" t="s">
        <v>3</v>
      </c>
      <c r="C80" s="16">
        <f>D80+E80+F80+G80+H80+I80+0.1+J80+K80</f>
        <v>31118.401399999995</v>
      </c>
      <c r="D80" s="16">
        <v>3769.07</v>
      </c>
      <c r="E80" s="10">
        <v>0</v>
      </c>
      <c r="F80" s="16">
        <v>4628.04</v>
      </c>
      <c r="G80" s="16">
        <v>6798.0624</v>
      </c>
      <c r="H80" s="16">
        <v>4970.119</v>
      </c>
      <c r="I80" s="16">
        <v>3810.644</v>
      </c>
      <c r="J80" s="16">
        <v>3812.766</v>
      </c>
      <c r="K80" s="16">
        <v>3329.6</v>
      </c>
      <c r="L80" s="12" t="s">
        <v>24</v>
      </c>
    </row>
    <row r="81" spans="1:12" ht="101.25">
      <c r="A81" s="8">
        <f t="shared" si="27"/>
        <v>73</v>
      </c>
      <c r="B81" s="9" t="s">
        <v>38</v>
      </c>
      <c r="C81" s="16">
        <f aca="true" t="shared" si="38" ref="C81:K81">C82</f>
        <v>1461</v>
      </c>
      <c r="D81" s="16">
        <f t="shared" si="38"/>
        <v>200</v>
      </c>
      <c r="E81" s="10">
        <f t="shared" si="38"/>
        <v>0</v>
      </c>
      <c r="F81" s="16">
        <f t="shared" si="38"/>
        <v>200</v>
      </c>
      <c r="G81" s="16">
        <f t="shared" si="38"/>
        <v>200</v>
      </c>
      <c r="H81" s="16">
        <f t="shared" si="38"/>
        <v>200</v>
      </c>
      <c r="I81" s="16">
        <f t="shared" si="38"/>
        <v>220</v>
      </c>
      <c r="J81" s="16">
        <f t="shared" si="38"/>
        <v>225</v>
      </c>
      <c r="K81" s="16">
        <f t="shared" si="38"/>
        <v>216</v>
      </c>
      <c r="L81" s="8">
        <v>31</v>
      </c>
    </row>
    <row r="82" spans="1:12" ht="20.25">
      <c r="A82" s="8">
        <f t="shared" si="27"/>
        <v>74</v>
      </c>
      <c r="B82" s="9" t="s">
        <v>3</v>
      </c>
      <c r="C82" s="16">
        <f>D82+E82+F82+G82+H82+I82+J82+K82</f>
        <v>1461</v>
      </c>
      <c r="D82" s="16">
        <v>200</v>
      </c>
      <c r="E82" s="10">
        <v>0</v>
      </c>
      <c r="F82" s="16">
        <v>200</v>
      </c>
      <c r="G82" s="16">
        <v>200</v>
      </c>
      <c r="H82" s="16">
        <v>200</v>
      </c>
      <c r="I82" s="16">
        <v>220</v>
      </c>
      <c r="J82" s="16">
        <v>225</v>
      </c>
      <c r="K82" s="16">
        <v>216</v>
      </c>
      <c r="L82" s="12" t="s">
        <v>24</v>
      </c>
    </row>
    <row r="83" spans="1:12" ht="104.25" customHeight="1">
      <c r="A83" s="8">
        <f t="shared" si="27"/>
        <v>75</v>
      </c>
      <c r="B83" s="9" t="s">
        <v>20</v>
      </c>
      <c r="C83" s="16">
        <f aca="true" t="shared" si="39" ref="C83:K83">C84</f>
        <v>101159.67960000002</v>
      </c>
      <c r="D83" s="16">
        <f t="shared" si="39"/>
        <v>11786.85</v>
      </c>
      <c r="E83" s="16">
        <f t="shared" si="39"/>
        <v>0</v>
      </c>
      <c r="F83" s="16">
        <f t="shared" si="39"/>
        <v>16111.35</v>
      </c>
      <c r="G83" s="16">
        <f t="shared" si="39"/>
        <v>19153.4136</v>
      </c>
      <c r="H83" s="16">
        <f t="shared" si="39"/>
        <v>13306.861</v>
      </c>
      <c r="I83" s="16">
        <f t="shared" si="39"/>
        <v>13958.686</v>
      </c>
      <c r="J83" s="16">
        <f t="shared" si="39"/>
        <v>14103.119</v>
      </c>
      <c r="K83" s="16">
        <f t="shared" si="39"/>
        <v>12739.3</v>
      </c>
      <c r="L83" s="8">
        <v>26</v>
      </c>
    </row>
    <row r="84" spans="1:12" ht="20.25">
      <c r="A84" s="8">
        <f t="shared" si="27"/>
        <v>76</v>
      </c>
      <c r="B84" s="9" t="s">
        <v>3</v>
      </c>
      <c r="C84" s="16">
        <f>D84+E84+F84+G84+H84+I84+J84+K84+0.1</f>
        <v>101159.67960000002</v>
      </c>
      <c r="D84" s="16">
        <v>11786.85</v>
      </c>
      <c r="E84" s="10">
        <v>0</v>
      </c>
      <c r="F84" s="16">
        <v>16111.35</v>
      </c>
      <c r="G84" s="16">
        <v>19153.4136</v>
      </c>
      <c r="H84" s="16">
        <v>13306.861</v>
      </c>
      <c r="I84" s="16">
        <v>13958.686</v>
      </c>
      <c r="J84" s="16">
        <v>14103.119</v>
      </c>
      <c r="K84" s="16">
        <v>12739.3</v>
      </c>
      <c r="L84" s="12" t="s">
        <v>24</v>
      </c>
    </row>
    <row r="85" spans="1:12" ht="121.5" customHeight="1">
      <c r="A85" s="8">
        <f t="shared" si="27"/>
        <v>77</v>
      </c>
      <c r="B85" s="9" t="s">
        <v>21</v>
      </c>
      <c r="C85" s="16">
        <f>C86</f>
        <v>0</v>
      </c>
      <c r="D85" s="16">
        <f>D86</f>
        <v>0</v>
      </c>
      <c r="E85" s="10">
        <v>0</v>
      </c>
      <c r="F85" s="16">
        <f>F86</f>
        <v>0</v>
      </c>
      <c r="G85" s="16">
        <v>0</v>
      </c>
      <c r="H85" s="16">
        <v>0</v>
      </c>
      <c r="I85" s="16">
        <f>I86</f>
        <v>0</v>
      </c>
      <c r="J85" s="16">
        <v>0</v>
      </c>
      <c r="K85" s="16">
        <f>K86</f>
        <v>100</v>
      </c>
      <c r="L85" s="8">
        <v>24</v>
      </c>
    </row>
    <row r="86" spans="1:12" ht="20.25">
      <c r="A86" s="8">
        <f t="shared" si="27"/>
        <v>78</v>
      </c>
      <c r="B86" s="9" t="s">
        <v>3</v>
      </c>
      <c r="C86" s="16">
        <f>D86+E86+F86+G86+I86</f>
        <v>0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100</v>
      </c>
      <c r="L86" s="12" t="s">
        <v>24</v>
      </c>
    </row>
    <row r="87" spans="1:12" ht="141.75">
      <c r="A87" s="8">
        <f t="shared" si="27"/>
        <v>79</v>
      </c>
      <c r="B87" s="9" t="s">
        <v>36</v>
      </c>
      <c r="C87" s="16">
        <f>D87+E87+F87+G87+H87+I87+J87+K87</f>
        <v>30571.712799999998</v>
      </c>
      <c r="D87" s="16">
        <f aca="true" t="shared" si="40" ref="D87:K87">SUM(D88:D89)</f>
        <v>25558.42</v>
      </c>
      <c r="E87" s="10">
        <f t="shared" si="40"/>
        <v>0</v>
      </c>
      <c r="F87" s="16">
        <f t="shared" si="40"/>
        <v>0</v>
      </c>
      <c r="G87" s="16">
        <f t="shared" si="40"/>
        <v>21.2928</v>
      </c>
      <c r="H87" s="16">
        <f t="shared" si="40"/>
        <v>4992</v>
      </c>
      <c r="I87" s="16">
        <f t="shared" si="40"/>
        <v>0</v>
      </c>
      <c r="J87" s="16">
        <f t="shared" si="40"/>
        <v>0</v>
      </c>
      <c r="K87" s="16">
        <f t="shared" si="40"/>
        <v>0</v>
      </c>
      <c r="L87" s="8">
        <v>17</v>
      </c>
    </row>
    <row r="88" spans="1:12" ht="20.25">
      <c r="A88" s="8">
        <f t="shared" si="27"/>
        <v>80</v>
      </c>
      <c r="B88" s="18" t="s">
        <v>9</v>
      </c>
      <c r="C88" s="32">
        <f>D88+E88+F88+G88+H88+I88+J88+K88</f>
        <v>25239.42</v>
      </c>
      <c r="D88" s="32">
        <v>25239.42</v>
      </c>
      <c r="E88" s="19">
        <v>0</v>
      </c>
      <c r="F88" s="39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20" t="s">
        <v>24</v>
      </c>
    </row>
    <row r="89" spans="1:12" ht="20.25">
      <c r="A89" s="8">
        <f t="shared" si="27"/>
        <v>81</v>
      </c>
      <c r="B89" s="9" t="s">
        <v>3</v>
      </c>
      <c r="C89" s="16">
        <f>D89+E89+F89+G89+H89+I89+J89+K89</f>
        <v>5332.2928</v>
      </c>
      <c r="D89" s="16">
        <v>319</v>
      </c>
      <c r="E89" s="10">
        <v>0</v>
      </c>
      <c r="F89" s="16">
        <v>0</v>
      </c>
      <c r="G89" s="16">
        <v>21.2928</v>
      </c>
      <c r="H89" s="16">
        <v>4992</v>
      </c>
      <c r="I89" s="16">
        <v>0</v>
      </c>
      <c r="J89" s="16">
        <v>0</v>
      </c>
      <c r="K89" s="16">
        <v>0</v>
      </c>
      <c r="L89" s="12" t="s">
        <v>24</v>
      </c>
    </row>
    <row r="90" spans="1:12" ht="101.25">
      <c r="A90" s="8">
        <f t="shared" si="27"/>
        <v>82</v>
      </c>
      <c r="B90" s="9" t="s">
        <v>29</v>
      </c>
      <c r="C90" s="16">
        <f>D90+E90+F90+G90+H90+I90+J90+K90</f>
        <v>50977.0763</v>
      </c>
      <c r="D90" s="16">
        <f aca="true" t="shared" si="41" ref="D90:K90">SUM(D91:D92)</f>
        <v>19000</v>
      </c>
      <c r="E90" s="10">
        <f t="shared" si="41"/>
        <v>0</v>
      </c>
      <c r="F90" s="16">
        <f t="shared" si="41"/>
        <v>14959.53</v>
      </c>
      <c r="G90" s="16">
        <f t="shared" si="41"/>
        <v>7060.0463</v>
      </c>
      <c r="H90" s="16">
        <f t="shared" si="41"/>
        <v>1657.5</v>
      </c>
      <c r="I90" s="16">
        <f t="shared" si="41"/>
        <v>0</v>
      </c>
      <c r="J90" s="16">
        <f t="shared" si="41"/>
        <v>0</v>
      </c>
      <c r="K90" s="16">
        <f t="shared" si="41"/>
        <v>8300</v>
      </c>
      <c r="L90" s="8">
        <v>20</v>
      </c>
    </row>
    <row r="91" spans="1:12" ht="20.25">
      <c r="A91" s="8">
        <f t="shared" si="27"/>
        <v>83</v>
      </c>
      <c r="B91" s="9" t="s">
        <v>9</v>
      </c>
      <c r="C91" s="16">
        <f aca="true" t="shared" si="42" ref="C91:C98">D91+E91+F91+G91+H91+I91</f>
        <v>0</v>
      </c>
      <c r="D91" s="16">
        <v>0</v>
      </c>
      <c r="E91" s="10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2" t="s">
        <v>24</v>
      </c>
    </row>
    <row r="92" spans="1:12" ht="20.25">
      <c r="A92" s="8">
        <f t="shared" si="27"/>
        <v>84</v>
      </c>
      <c r="B92" s="9" t="s">
        <v>3</v>
      </c>
      <c r="C92" s="16">
        <f>D92+E92+F92+G92+H92+I92+J92+K92</f>
        <v>50977.0763</v>
      </c>
      <c r="D92" s="16">
        <v>19000</v>
      </c>
      <c r="E92" s="10">
        <v>0</v>
      </c>
      <c r="F92" s="16">
        <v>14959.53</v>
      </c>
      <c r="G92" s="16">
        <v>7060.0463</v>
      </c>
      <c r="H92" s="16">
        <v>1657.5</v>
      </c>
      <c r="I92" s="16">
        <v>0</v>
      </c>
      <c r="J92" s="16">
        <v>0</v>
      </c>
      <c r="K92" s="16">
        <v>8300</v>
      </c>
      <c r="L92" s="12" t="s">
        <v>24</v>
      </c>
    </row>
    <row r="93" spans="1:12" ht="242.25" customHeight="1">
      <c r="A93" s="8">
        <f t="shared" si="27"/>
        <v>85</v>
      </c>
      <c r="B93" s="9" t="s">
        <v>62</v>
      </c>
      <c r="C93" s="16">
        <f>D93+E93+F93+G93+H93+I93+J93+K93</f>
        <v>9585.934299999999</v>
      </c>
      <c r="D93" s="16">
        <f aca="true" t="shared" si="43" ref="D93:K93">D94+D95</f>
        <v>1310.9</v>
      </c>
      <c r="E93" s="10">
        <f t="shared" si="43"/>
        <v>0</v>
      </c>
      <c r="F93" s="16">
        <f t="shared" si="43"/>
        <v>1725.94</v>
      </c>
      <c r="G93" s="16">
        <f t="shared" si="43"/>
        <v>1437.3943000000002</v>
      </c>
      <c r="H93" s="16">
        <f t="shared" si="43"/>
        <v>1273.9</v>
      </c>
      <c r="I93" s="16">
        <f t="shared" si="43"/>
        <v>1266.9</v>
      </c>
      <c r="J93" s="16">
        <f t="shared" si="43"/>
        <v>1266.9</v>
      </c>
      <c r="K93" s="16">
        <f t="shared" si="43"/>
        <v>1304</v>
      </c>
      <c r="L93" s="21" t="s">
        <v>44</v>
      </c>
    </row>
    <row r="94" spans="1:12" ht="20.25">
      <c r="A94" s="8">
        <f t="shared" si="27"/>
        <v>86</v>
      </c>
      <c r="B94" s="9" t="s">
        <v>9</v>
      </c>
      <c r="C94" s="16">
        <f>D94+E94+F94+G94+H94+I94+J94+K94</f>
        <v>9009.7</v>
      </c>
      <c r="D94" s="16">
        <v>1310.9</v>
      </c>
      <c r="E94" s="10"/>
      <c r="F94" s="16">
        <v>1301.7</v>
      </c>
      <c r="G94" s="16">
        <v>1285.4</v>
      </c>
      <c r="H94" s="16">
        <v>1273.9</v>
      </c>
      <c r="I94" s="16">
        <v>1266.9</v>
      </c>
      <c r="J94" s="16">
        <v>1266.9</v>
      </c>
      <c r="K94" s="16">
        <v>1304</v>
      </c>
      <c r="L94" s="12" t="s">
        <v>24</v>
      </c>
    </row>
    <row r="95" spans="1:12" ht="20.25">
      <c r="A95" s="8">
        <f t="shared" si="27"/>
        <v>87</v>
      </c>
      <c r="B95" s="9" t="s">
        <v>3</v>
      </c>
      <c r="C95" s="16">
        <f>D95+E95+F95+G95+H95+I95+J95+K95</f>
        <v>576.2343000000001</v>
      </c>
      <c r="D95" s="16">
        <v>0</v>
      </c>
      <c r="E95" s="17">
        <v>0</v>
      </c>
      <c r="F95" s="16">
        <v>424.24</v>
      </c>
      <c r="G95" s="16">
        <v>151.9943</v>
      </c>
      <c r="H95" s="16">
        <v>0</v>
      </c>
      <c r="I95" s="16">
        <v>0</v>
      </c>
      <c r="J95" s="16">
        <v>0</v>
      </c>
      <c r="K95" s="16">
        <v>0</v>
      </c>
      <c r="L95" s="12" t="s">
        <v>24</v>
      </c>
    </row>
    <row r="96" spans="1:12" ht="122.25" customHeight="1">
      <c r="A96" s="8">
        <f t="shared" si="27"/>
        <v>88</v>
      </c>
      <c r="B96" s="9" t="s">
        <v>37</v>
      </c>
      <c r="C96" s="16">
        <f t="shared" si="42"/>
        <v>0</v>
      </c>
      <c r="D96" s="16">
        <f aca="true" t="shared" si="44" ref="D96:K96">D97+D98</f>
        <v>0</v>
      </c>
      <c r="E96" s="10">
        <f t="shared" si="44"/>
        <v>0</v>
      </c>
      <c r="F96" s="16">
        <f t="shared" si="44"/>
        <v>0</v>
      </c>
      <c r="G96" s="16">
        <f t="shared" si="44"/>
        <v>0</v>
      </c>
      <c r="H96" s="16">
        <f t="shared" si="44"/>
        <v>0</v>
      </c>
      <c r="I96" s="16">
        <f t="shared" si="44"/>
        <v>0</v>
      </c>
      <c r="J96" s="16">
        <f t="shared" si="44"/>
        <v>0</v>
      </c>
      <c r="K96" s="16">
        <f t="shared" si="44"/>
        <v>0</v>
      </c>
      <c r="L96" s="21" t="s">
        <v>45</v>
      </c>
    </row>
    <row r="97" spans="1:12" ht="20.25">
      <c r="A97" s="8">
        <f t="shared" si="27"/>
        <v>89</v>
      </c>
      <c r="B97" s="18" t="s">
        <v>9</v>
      </c>
      <c r="C97" s="32">
        <f t="shared" si="42"/>
        <v>0</v>
      </c>
      <c r="D97" s="32">
        <v>0</v>
      </c>
      <c r="E97" s="19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20" t="s">
        <v>24</v>
      </c>
    </row>
    <row r="98" spans="1:12" ht="20.25">
      <c r="A98" s="8">
        <f t="shared" si="27"/>
        <v>90</v>
      </c>
      <c r="B98" s="9" t="s">
        <v>3</v>
      </c>
      <c r="C98" s="16">
        <f t="shared" si="42"/>
        <v>0</v>
      </c>
      <c r="D98" s="16">
        <v>0</v>
      </c>
      <c r="E98" s="10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2" t="s">
        <v>24</v>
      </c>
    </row>
    <row r="99" spans="1:12" ht="162" customHeight="1">
      <c r="A99" s="8">
        <f t="shared" si="27"/>
        <v>91</v>
      </c>
      <c r="B99" s="9" t="s">
        <v>48</v>
      </c>
      <c r="C99" s="16">
        <f>D99+E99+F99+G99+H99+I99+J99+K99</f>
        <v>974.111</v>
      </c>
      <c r="D99" s="16">
        <f aca="true" t="shared" si="45" ref="D99:K99">D100+D101</f>
        <v>173</v>
      </c>
      <c r="E99" s="10">
        <f t="shared" si="45"/>
        <v>0</v>
      </c>
      <c r="F99" s="16">
        <f t="shared" si="45"/>
        <v>121</v>
      </c>
      <c r="G99" s="16">
        <f t="shared" si="45"/>
        <v>152.5</v>
      </c>
      <c r="H99" s="16">
        <f t="shared" si="45"/>
        <v>125.84</v>
      </c>
      <c r="I99" s="16">
        <f t="shared" si="45"/>
        <v>132.132</v>
      </c>
      <c r="J99" s="16">
        <f t="shared" si="45"/>
        <v>138.739</v>
      </c>
      <c r="K99" s="16">
        <f t="shared" si="45"/>
        <v>130.9</v>
      </c>
      <c r="L99" s="21" t="s">
        <v>55</v>
      </c>
    </row>
    <row r="100" spans="1:12" ht="20.25">
      <c r="A100" s="8">
        <f t="shared" si="27"/>
        <v>92</v>
      </c>
      <c r="B100" s="18" t="s">
        <v>9</v>
      </c>
      <c r="C100" s="32">
        <f aca="true" t="shared" si="46" ref="C100:C106">D100+E100+F100+G100+H100+I100</f>
        <v>0</v>
      </c>
      <c r="D100" s="32">
        <v>0</v>
      </c>
      <c r="E100" s="19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20" t="s">
        <v>24</v>
      </c>
    </row>
    <row r="101" spans="1:12" ht="20.25">
      <c r="A101" s="8">
        <f t="shared" si="27"/>
        <v>93</v>
      </c>
      <c r="B101" s="9" t="s">
        <v>3</v>
      </c>
      <c r="C101" s="16">
        <f>D101+E101+F101+G101+H101+I101+J101+K101</f>
        <v>974.111</v>
      </c>
      <c r="D101" s="16">
        <v>173</v>
      </c>
      <c r="E101" s="10">
        <v>0</v>
      </c>
      <c r="F101" s="16">
        <v>121</v>
      </c>
      <c r="G101" s="16">
        <v>152.5</v>
      </c>
      <c r="H101" s="16">
        <v>125.84</v>
      </c>
      <c r="I101" s="16">
        <v>132.132</v>
      </c>
      <c r="J101" s="16">
        <v>138.739</v>
      </c>
      <c r="K101" s="16">
        <v>130.9</v>
      </c>
      <c r="L101" s="12" t="s">
        <v>24</v>
      </c>
    </row>
    <row r="102" spans="1:12" ht="162">
      <c r="A102" s="8">
        <f t="shared" si="27"/>
        <v>94</v>
      </c>
      <c r="B102" s="9" t="s">
        <v>54</v>
      </c>
      <c r="C102" s="16">
        <f>D102+E102+F102+G102+H102+I102+J102+K102</f>
        <v>99.99</v>
      </c>
      <c r="D102" s="16">
        <f aca="true" t="shared" si="47" ref="D102:K102">D103+D104</f>
        <v>99.99</v>
      </c>
      <c r="E102" s="10">
        <f t="shared" si="47"/>
        <v>0</v>
      </c>
      <c r="F102" s="16">
        <f t="shared" si="47"/>
        <v>0</v>
      </c>
      <c r="G102" s="16">
        <f t="shared" si="47"/>
        <v>0</v>
      </c>
      <c r="H102" s="16">
        <f t="shared" si="47"/>
        <v>0</v>
      </c>
      <c r="I102" s="16">
        <f t="shared" si="47"/>
        <v>0</v>
      </c>
      <c r="J102" s="16">
        <f t="shared" si="47"/>
        <v>0</v>
      </c>
      <c r="K102" s="16">
        <f t="shared" si="47"/>
        <v>0</v>
      </c>
      <c r="L102" s="21" t="s">
        <v>56</v>
      </c>
    </row>
    <row r="103" spans="1:12" ht="20.25">
      <c r="A103" s="8">
        <f t="shared" si="27"/>
        <v>95</v>
      </c>
      <c r="B103" s="18" t="s">
        <v>9</v>
      </c>
      <c r="C103" s="32">
        <f t="shared" si="46"/>
        <v>0</v>
      </c>
      <c r="D103" s="32">
        <v>0</v>
      </c>
      <c r="E103" s="19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20" t="s">
        <v>24</v>
      </c>
    </row>
    <row r="104" spans="1:12" ht="20.25">
      <c r="A104" s="8">
        <f t="shared" si="27"/>
        <v>96</v>
      </c>
      <c r="B104" s="9" t="s">
        <v>3</v>
      </c>
      <c r="C104" s="16">
        <f>D104+E104+F104+G104+H104+I104+J104+K104</f>
        <v>99.99</v>
      </c>
      <c r="D104" s="16">
        <v>99.99</v>
      </c>
      <c r="E104" s="10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2" t="s">
        <v>24</v>
      </c>
    </row>
    <row r="105" spans="1:12" ht="182.25">
      <c r="A105" s="8">
        <f t="shared" si="27"/>
        <v>97</v>
      </c>
      <c r="B105" s="9" t="s">
        <v>58</v>
      </c>
      <c r="C105" s="16">
        <f>D105+E105+F105+G105+H105+I105+J105+K105</f>
        <v>1485</v>
      </c>
      <c r="D105" s="16">
        <f aca="true" t="shared" si="48" ref="D105:K105">D106+D107</f>
        <v>0</v>
      </c>
      <c r="E105" s="10">
        <f t="shared" si="48"/>
        <v>0</v>
      </c>
      <c r="F105" s="16">
        <f t="shared" si="48"/>
        <v>1485</v>
      </c>
      <c r="G105" s="16">
        <f t="shared" si="48"/>
        <v>0</v>
      </c>
      <c r="H105" s="16">
        <f t="shared" si="48"/>
        <v>0</v>
      </c>
      <c r="I105" s="16">
        <f t="shared" si="48"/>
        <v>0</v>
      </c>
      <c r="J105" s="16">
        <f t="shared" si="48"/>
        <v>0</v>
      </c>
      <c r="K105" s="16">
        <f t="shared" si="48"/>
        <v>0</v>
      </c>
      <c r="L105" s="12" t="s">
        <v>60</v>
      </c>
    </row>
    <row r="106" spans="1:12" ht="20.25">
      <c r="A106" s="8">
        <f t="shared" si="27"/>
        <v>98</v>
      </c>
      <c r="B106" s="18" t="s">
        <v>9</v>
      </c>
      <c r="C106" s="32">
        <f t="shared" si="46"/>
        <v>0</v>
      </c>
      <c r="D106" s="16">
        <v>0</v>
      </c>
      <c r="E106" s="10"/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2" t="s">
        <v>24</v>
      </c>
    </row>
    <row r="107" spans="1:12" ht="20.25">
      <c r="A107" s="8">
        <f t="shared" si="27"/>
        <v>99</v>
      </c>
      <c r="B107" s="9" t="s">
        <v>3</v>
      </c>
      <c r="C107" s="16">
        <f>D107+E107+F107+G107+H107+I107+J107+K107</f>
        <v>1485</v>
      </c>
      <c r="D107" s="16">
        <v>0</v>
      </c>
      <c r="E107" s="10"/>
      <c r="F107" s="16">
        <v>1485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2" t="s">
        <v>24</v>
      </c>
    </row>
    <row r="108" spans="1:12" ht="125.25" customHeight="1">
      <c r="A108" s="8">
        <f t="shared" si="27"/>
        <v>100</v>
      </c>
      <c r="B108" s="9" t="s">
        <v>59</v>
      </c>
      <c r="C108" s="16">
        <f>D108+E108+F108+G108+H108+I108+J108+K108</f>
        <v>49379.10340000001</v>
      </c>
      <c r="D108" s="16">
        <f aca="true" t="shared" si="49" ref="D108:K108">D109+D110</f>
        <v>0</v>
      </c>
      <c r="E108" s="10">
        <f t="shared" si="49"/>
        <v>0</v>
      </c>
      <c r="F108" s="16">
        <f t="shared" si="49"/>
        <v>1217.46</v>
      </c>
      <c r="G108" s="16">
        <f t="shared" si="49"/>
        <v>12352.7734</v>
      </c>
      <c r="H108" s="16">
        <f t="shared" si="49"/>
        <v>35808.87</v>
      </c>
      <c r="I108" s="16">
        <f t="shared" si="49"/>
        <v>0</v>
      </c>
      <c r="J108" s="16">
        <f t="shared" si="49"/>
        <v>0</v>
      </c>
      <c r="K108" s="16">
        <f t="shared" si="49"/>
        <v>0</v>
      </c>
      <c r="L108" s="25" t="str">
        <f>'[1]Лист1 (для изм в МП)'!$J$104</f>
        <v>20.1</v>
      </c>
    </row>
    <row r="109" spans="1:12" ht="22.5" customHeight="1">
      <c r="A109" s="8">
        <f t="shared" si="27"/>
        <v>101</v>
      </c>
      <c r="B109" s="18" t="s">
        <v>9</v>
      </c>
      <c r="C109" s="32">
        <f>D109+E109+F109+G109+H109+I109</f>
        <v>0</v>
      </c>
      <c r="D109" s="16">
        <v>0</v>
      </c>
      <c r="E109" s="10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2" t="s">
        <v>24</v>
      </c>
    </row>
    <row r="110" spans="1:12" ht="22.5" customHeight="1">
      <c r="A110" s="8">
        <f t="shared" si="27"/>
        <v>102</v>
      </c>
      <c r="B110" s="9" t="s">
        <v>3</v>
      </c>
      <c r="C110" s="16">
        <f>D110+E110+F110+G110+H110+I110+J110+K110</f>
        <v>49379.10340000001</v>
      </c>
      <c r="D110" s="16">
        <v>0</v>
      </c>
      <c r="E110" s="10"/>
      <c r="F110" s="16">
        <v>1217.46</v>
      </c>
      <c r="G110" s="16">
        <v>12352.7734</v>
      </c>
      <c r="H110" s="16">
        <v>35808.87</v>
      </c>
      <c r="I110" s="16">
        <v>0</v>
      </c>
      <c r="J110" s="16">
        <v>0</v>
      </c>
      <c r="K110" s="16">
        <v>0</v>
      </c>
      <c r="L110" s="12" t="s">
        <v>24</v>
      </c>
    </row>
    <row r="111" spans="1:12" ht="243">
      <c r="A111" s="8">
        <f t="shared" si="27"/>
        <v>103</v>
      </c>
      <c r="B111" s="9" t="s">
        <v>63</v>
      </c>
      <c r="C111" s="16">
        <f>D111+E111+F111+G111+H111+I111+J111+K111</f>
        <v>580</v>
      </c>
      <c r="D111" s="16">
        <f aca="true" t="shared" si="50" ref="D111:K111">D112+D113</f>
        <v>0</v>
      </c>
      <c r="E111" s="10">
        <f t="shared" si="50"/>
        <v>0</v>
      </c>
      <c r="F111" s="16">
        <f t="shared" si="50"/>
        <v>156</v>
      </c>
      <c r="G111" s="16">
        <f t="shared" si="50"/>
        <v>156</v>
      </c>
      <c r="H111" s="16">
        <f t="shared" si="50"/>
        <v>100</v>
      </c>
      <c r="I111" s="16">
        <f t="shared" si="50"/>
        <v>0</v>
      </c>
      <c r="J111" s="16">
        <f t="shared" si="50"/>
        <v>0</v>
      </c>
      <c r="K111" s="16">
        <f t="shared" si="50"/>
        <v>168</v>
      </c>
      <c r="L111" s="25" t="str">
        <f>'[1]Лист1 (для изм в МП)'!$J$107</f>
        <v>27.1</v>
      </c>
    </row>
    <row r="112" spans="1:12" ht="20.25">
      <c r="A112" s="8">
        <f t="shared" si="27"/>
        <v>104</v>
      </c>
      <c r="B112" s="18" t="s">
        <v>9</v>
      </c>
      <c r="C112" s="32">
        <f>D112+E112+F112+G112+H112+I112</f>
        <v>0</v>
      </c>
      <c r="D112" s="16">
        <v>0</v>
      </c>
      <c r="E112" s="10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2" t="s">
        <v>24</v>
      </c>
    </row>
    <row r="113" spans="1:12" ht="20.25">
      <c r="A113" s="8">
        <f t="shared" si="27"/>
        <v>105</v>
      </c>
      <c r="B113" s="9" t="s">
        <v>3</v>
      </c>
      <c r="C113" s="16">
        <f>D113+E113+F113+G113+H113+I113+J113+K113</f>
        <v>580</v>
      </c>
      <c r="D113" s="16">
        <v>0</v>
      </c>
      <c r="E113" s="10"/>
      <c r="F113" s="16">
        <v>156</v>
      </c>
      <c r="G113" s="16">
        <v>156</v>
      </c>
      <c r="H113" s="16">
        <v>100</v>
      </c>
      <c r="I113" s="16">
        <v>0</v>
      </c>
      <c r="J113" s="16">
        <v>0</v>
      </c>
      <c r="K113" s="16">
        <v>168</v>
      </c>
      <c r="L113" s="12" t="s">
        <v>24</v>
      </c>
    </row>
    <row r="114" spans="1:12" ht="39" customHeight="1">
      <c r="A114" s="8">
        <f t="shared" si="27"/>
        <v>106</v>
      </c>
      <c r="B114" s="65" t="s">
        <v>50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1"/>
    </row>
    <row r="115" spans="1:12" ht="38.25" customHeight="1">
      <c r="A115" s="8">
        <f t="shared" si="27"/>
        <v>107</v>
      </c>
      <c r="B115" s="9" t="s">
        <v>10</v>
      </c>
      <c r="C115" s="16">
        <f>C117</f>
        <v>172179.496</v>
      </c>
      <c r="D115" s="16">
        <f aca="true" t="shared" si="51" ref="D115:K115">D116+D117</f>
        <v>22698.54</v>
      </c>
      <c r="E115" s="10">
        <f t="shared" si="51"/>
        <v>0</v>
      </c>
      <c r="F115" s="16">
        <f t="shared" si="51"/>
        <v>22950.69</v>
      </c>
      <c r="G115" s="16">
        <f t="shared" si="51"/>
        <v>26497.304</v>
      </c>
      <c r="H115" s="16">
        <f t="shared" si="51"/>
        <v>24558.018</v>
      </c>
      <c r="I115" s="16">
        <f t="shared" si="51"/>
        <v>25661.265</v>
      </c>
      <c r="J115" s="16">
        <f t="shared" si="51"/>
        <v>26461.579</v>
      </c>
      <c r="K115" s="16">
        <f t="shared" si="51"/>
        <v>23352.1</v>
      </c>
      <c r="L115" s="12" t="s">
        <v>24</v>
      </c>
    </row>
    <row r="116" spans="1:12" ht="24" customHeight="1">
      <c r="A116" s="8">
        <f t="shared" si="27"/>
        <v>108</v>
      </c>
      <c r="B116" s="22" t="s">
        <v>2</v>
      </c>
      <c r="C116" s="16">
        <f>SUM(D116:I116)</f>
        <v>0</v>
      </c>
      <c r="D116" s="16">
        <f aca="true" t="shared" si="52" ref="D116:K117">D124</f>
        <v>0</v>
      </c>
      <c r="E116" s="10">
        <f t="shared" si="52"/>
        <v>0</v>
      </c>
      <c r="F116" s="16">
        <f t="shared" si="52"/>
        <v>0</v>
      </c>
      <c r="G116" s="16">
        <f t="shared" si="52"/>
        <v>0</v>
      </c>
      <c r="H116" s="16">
        <f t="shared" si="52"/>
        <v>0</v>
      </c>
      <c r="I116" s="16">
        <f t="shared" si="52"/>
        <v>0</v>
      </c>
      <c r="J116" s="16">
        <f t="shared" si="52"/>
        <v>0</v>
      </c>
      <c r="K116" s="16">
        <f t="shared" si="52"/>
        <v>0</v>
      </c>
      <c r="L116" s="12" t="s">
        <v>24</v>
      </c>
    </row>
    <row r="117" spans="1:12" ht="24.75" customHeight="1">
      <c r="A117" s="8">
        <f t="shared" si="27"/>
        <v>109</v>
      </c>
      <c r="B117" s="22" t="s">
        <v>3</v>
      </c>
      <c r="C117" s="16">
        <f>SUM(D117:K117)</f>
        <v>172179.496</v>
      </c>
      <c r="D117" s="16">
        <f t="shared" si="52"/>
        <v>22698.54</v>
      </c>
      <c r="E117" s="10">
        <f t="shared" si="52"/>
        <v>0</v>
      </c>
      <c r="F117" s="16">
        <f t="shared" si="52"/>
        <v>22950.69</v>
      </c>
      <c r="G117" s="16">
        <f t="shared" si="52"/>
        <v>26497.304</v>
      </c>
      <c r="H117" s="16">
        <f t="shared" si="52"/>
        <v>24558.018</v>
      </c>
      <c r="I117" s="16">
        <f t="shared" si="52"/>
        <v>25661.265</v>
      </c>
      <c r="J117" s="16">
        <f t="shared" si="52"/>
        <v>26461.579</v>
      </c>
      <c r="K117" s="16">
        <f t="shared" si="52"/>
        <v>23352.1</v>
      </c>
      <c r="L117" s="12" t="s">
        <v>24</v>
      </c>
    </row>
    <row r="118" spans="1:12" ht="25.5" customHeight="1">
      <c r="A118" s="8">
        <f t="shared" si="27"/>
        <v>110</v>
      </c>
      <c r="B118" s="46" t="s">
        <v>12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8"/>
    </row>
    <row r="119" spans="1:12" ht="58.5" customHeight="1">
      <c r="A119" s="8">
        <f aca="true" t="shared" si="53" ref="A119:A127">A118+1</f>
        <v>111</v>
      </c>
      <c r="B119" s="13" t="s">
        <v>33</v>
      </c>
      <c r="C119" s="31">
        <f>D119+E119+F119+G119+H119+I119</f>
        <v>0</v>
      </c>
      <c r="D119" s="31">
        <f>D121</f>
        <v>0</v>
      </c>
      <c r="E119" s="14">
        <f>E121</f>
        <v>0</v>
      </c>
      <c r="F119" s="31">
        <f>F121</f>
        <v>0</v>
      </c>
      <c r="G119" s="31">
        <f>G121+G120</f>
        <v>0</v>
      </c>
      <c r="H119" s="31">
        <f>H121</f>
        <v>0</v>
      </c>
      <c r="I119" s="31">
        <f>I121</f>
        <v>0</v>
      </c>
      <c r="J119" s="31">
        <f>J121</f>
        <v>0</v>
      </c>
      <c r="K119" s="31">
        <f>K121</f>
        <v>0</v>
      </c>
      <c r="L119" s="15" t="s">
        <v>30</v>
      </c>
    </row>
    <row r="120" spans="1:12" ht="20.25">
      <c r="A120" s="8">
        <f t="shared" si="53"/>
        <v>112</v>
      </c>
      <c r="B120" s="13" t="s">
        <v>2</v>
      </c>
      <c r="C120" s="31">
        <f>D120+E120+F120+G120+H120+I120</f>
        <v>0</v>
      </c>
      <c r="D120" s="31">
        <v>0</v>
      </c>
      <c r="E120" s="14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15" t="s">
        <v>24</v>
      </c>
    </row>
    <row r="121" spans="1:12" ht="20.25">
      <c r="A121" s="8">
        <f t="shared" si="53"/>
        <v>113</v>
      </c>
      <c r="B121" s="13" t="s">
        <v>3</v>
      </c>
      <c r="C121" s="31">
        <f>D121+E121+F121+G121+H121+I121</f>
        <v>0</v>
      </c>
      <c r="D121" s="31">
        <v>0</v>
      </c>
      <c r="E121" s="14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15" t="s">
        <v>24</v>
      </c>
    </row>
    <row r="122" spans="1:12" ht="20.25">
      <c r="A122" s="8">
        <f t="shared" si="53"/>
        <v>114</v>
      </c>
      <c r="B122" s="67" t="s">
        <v>49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9"/>
    </row>
    <row r="123" spans="1:12" ht="60.75">
      <c r="A123" s="8">
        <f t="shared" si="53"/>
        <v>115</v>
      </c>
      <c r="B123" s="9" t="s">
        <v>11</v>
      </c>
      <c r="C123" s="16">
        <f aca="true" t="shared" si="54" ref="C123:K123">C124+C125</f>
        <v>172179.496</v>
      </c>
      <c r="D123" s="16">
        <f t="shared" si="54"/>
        <v>22698.54</v>
      </c>
      <c r="E123" s="10">
        <f t="shared" si="54"/>
        <v>0</v>
      </c>
      <c r="F123" s="16">
        <f t="shared" si="54"/>
        <v>22950.69</v>
      </c>
      <c r="G123" s="16">
        <f t="shared" si="54"/>
        <v>26497.304</v>
      </c>
      <c r="H123" s="16">
        <f t="shared" si="54"/>
        <v>24558.018</v>
      </c>
      <c r="I123" s="16">
        <f t="shared" si="54"/>
        <v>25661.265</v>
      </c>
      <c r="J123" s="16">
        <f t="shared" si="54"/>
        <v>26461.579</v>
      </c>
      <c r="K123" s="16">
        <f t="shared" si="54"/>
        <v>23352.1</v>
      </c>
      <c r="L123" s="12" t="s">
        <v>24</v>
      </c>
    </row>
    <row r="124" spans="1:12" ht="20.25">
      <c r="A124" s="8">
        <f t="shared" si="53"/>
        <v>116</v>
      </c>
      <c r="B124" s="9" t="s">
        <v>2</v>
      </c>
      <c r="C124" s="16">
        <f>D124+E124+F124+G124+H124+I124</f>
        <v>0</v>
      </c>
      <c r="D124" s="16">
        <v>0</v>
      </c>
      <c r="E124" s="10">
        <f>E126+E153+E147</f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2" t="s">
        <v>24</v>
      </c>
    </row>
    <row r="125" spans="1:12" ht="20.25">
      <c r="A125" s="8">
        <f t="shared" si="53"/>
        <v>117</v>
      </c>
      <c r="B125" s="9" t="s">
        <v>3</v>
      </c>
      <c r="C125" s="16">
        <f>D125+E125+F125+G125+H125+I125+J125+K125</f>
        <v>172179.496</v>
      </c>
      <c r="D125" s="16">
        <f aca="true" t="shared" si="55" ref="D125:K125">D127</f>
        <v>22698.54</v>
      </c>
      <c r="E125" s="10">
        <f t="shared" si="55"/>
        <v>0</v>
      </c>
      <c r="F125" s="16">
        <f t="shared" si="55"/>
        <v>22950.69</v>
      </c>
      <c r="G125" s="16">
        <f t="shared" si="55"/>
        <v>26497.304</v>
      </c>
      <c r="H125" s="16">
        <f t="shared" si="55"/>
        <v>24558.018</v>
      </c>
      <c r="I125" s="16">
        <f t="shared" si="55"/>
        <v>25661.265</v>
      </c>
      <c r="J125" s="16">
        <f t="shared" si="55"/>
        <v>26461.579</v>
      </c>
      <c r="K125" s="16">
        <f t="shared" si="55"/>
        <v>23352.1</v>
      </c>
      <c r="L125" s="12" t="s">
        <v>24</v>
      </c>
    </row>
    <row r="126" spans="1:12" ht="168" customHeight="1">
      <c r="A126" s="8">
        <f t="shared" si="53"/>
        <v>118</v>
      </c>
      <c r="B126" s="9" t="s">
        <v>53</v>
      </c>
      <c r="C126" s="16">
        <f>D126+E126+F126+G126+H126+I126+J126+K126</f>
        <v>172179.496</v>
      </c>
      <c r="D126" s="16">
        <f aca="true" t="shared" si="56" ref="D126:K126">D127</f>
        <v>22698.54</v>
      </c>
      <c r="E126" s="10">
        <f t="shared" si="56"/>
        <v>0</v>
      </c>
      <c r="F126" s="16">
        <f t="shared" si="56"/>
        <v>22950.69</v>
      </c>
      <c r="G126" s="16">
        <f t="shared" si="56"/>
        <v>26497.304</v>
      </c>
      <c r="H126" s="16">
        <f t="shared" si="56"/>
        <v>24558.018</v>
      </c>
      <c r="I126" s="16">
        <f t="shared" si="56"/>
        <v>25661.265</v>
      </c>
      <c r="J126" s="16">
        <f t="shared" si="56"/>
        <v>26461.579</v>
      </c>
      <c r="K126" s="16">
        <f t="shared" si="56"/>
        <v>23352.1</v>
      </c>
      <c r="L126" s="21" t="s">
        <v>57</v>
      </c>
    </row>
    <row r="127" spans="1:12" ht="20.25">
      <c r="A127" s="8">
        <f t="shared" si="53"/>
        <v>119</v>
      </c>
      <c r="B127" s="9" t="s">
        <v>3</v>
      </c>
      <c r="C127" s="16">
        <f>SUM(D127:K127)</f>
        <v>172179.496</v>
      </c>
      <c r="D127" s="16">
        <v>22698.54</v>
      </c>
      <c r="E127" s="10">
        <v>0</v>
      </c>
      <c r="F127" s="16">
        <v>22950.69</v>
      </c>
      <c r="G127" s="16">
        <v>26497.304</v>
      </c>
      <c r="H127" s="16">
        <v>24558.018</v>
      </c>
      <c r="I127" s="16">
        <v>25661.265</v>
      </c>
      <c r="J127" s="16">
        <v>26461.579</v>
      </c>
      <c r="K127" s="16">
        <v>23352.1</v>
      </c>
      <c r="L127" s="12" t="s">
        <v>24</v>
      </c>
    </row>
    <row r="128" ht="14.25">
      <c r="E128" s="3"/>
    </row>
    <row r="129" spans="1:5" ht="78.75" customHeight="1">
      <c r="A129" s="66" t="s">
        <v>65</v>
      </c>
      <c r="B129" s="66"/>
      <c r="E129" s="3"/>
    </row>
  </sheetData>
  <sheetProtection/>
  <mergeCells count="19">
    <mergeCell ref="B22:L22"/>
    <mergeCell ref="B27:L27"/>
    <mergeCell ref="D6:K7"/>
    <mergeCell ref="B54:L54"/>
    <mergeCell ref="A129:B129"/>
    <mergeCell ref="B118:L118"/>
    <mergeCell ref="B122:L122"/>
    <mergeCell ref="B62:L62"/>
    <mergeCell ref="B114:L114"/>
    <mergeCell ref="G2:L2"/>
    <mergeCell ref="B33:L33"/>
    <mergeCell ref="L6:L7"/>
    <mergeCell ref="B58:L58"/>
    <mergeCell ref="H1:L1"/>
    <mergeCell ref="A5:L5"/>
    <mergeCell ref="B6:B8"/>
    <mergeCell ref="A6:A8"/>
    <mergeCell ref="G3:L3"/>
    <mergeCell ref="C6:C8"/>
  </mergeCells>
  <printOptions/>
  <pageMargins left="0.8267716535433072" right="0.7874015748031497" top="1.1811023622047245" bottom="0.5905511811023623" header="0.31496062992125984" footer="0.31496062992125984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2021-03-23T07:41:23Z</dcterms:modified>
  <cp:category/>
  <cp:version/>
  <cp:contentType/>
  <cp:contentStatus/>
</cp:coreProperties>
</file>