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26" activeTab="0"/>
  </bookViews>
  <sheets>
    <sheet name="АГО по 2027 план" sheetId="1" r:id="rId1"/>
  </sheets>
  <definedNames>
    <definedName name="_edn1" localSheetId="0">'АГО по 2027 план'!#REF!</definedName>
    <definedName name="_ednref1" localSheetId="0">'АГО по 2027 план'!#REF!</definedName>
    <definedName name="_xlnm._FilterDatabase" localSheetId="0" hidden="1">'АГО по 2027 план'!$A$14:$M$89</definedName>
    <definedName name="_xlnm.Print_Titles" localSheetId="0">'АГО по 2027 план'!$14:$14</definedName>
    <definedName name="_xlnm.Print_Area" localSheetId="0">'АГО по 2027 план'!$A$1:$J$159</definedName>
  </definedNames>
  <calcPr fullCalcOnLoad="1"/>
</workbook>
</file>

<file path=xl/sharedStrings.xml><?xml version="1.0" encoding="utf-8"?>
<sst xmlns="http://schemas.openxmlformats.org/spreadsheetml/2006/main" count="232" uniqueCount="60">
  <si>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</si>
  <si>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</si>
  <si>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</si>
  <si>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</si>
  <si>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</si>
  <si>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</si>
  <si>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</si>
  <si>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</si>
  <si>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</si>
  <si>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</si>
  <si>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</si>
  <si>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</si>
  <si>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</si>
  <si>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</si>
  <si>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</si>
  <si>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</si>
  <si>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</si>
  <si>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>местный бюджет, в том числе субсидии учреждениям:</t>
  </si>
  <si>
    <t>местный бюджет, в том числе: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</si>
  <si>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</si>
  <si>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обеспечение деятельности Управления культуры Администрации Артемовского городского округа</t>
  </si>
  <si>
    <t>МБУК ДК "Энергетик"</t>
  </si>
  <si>
    <t xml:space="preserve">Капитальные вложения     </t>
  </si>
  <si>
    <t xml:space="preserve">Прочие нужды             </t>
  </si>
  <si>
    <t>Приложение № 2</t>
  </si>
  <si>
    <t>к муниципальной программе "Развитие культуры</t>
  </si>
  <si>
    <t>исполнитель: Устинова Е.В. тел.2-44-71</t>
  </si>
  <si>
    <t xml:space="preserve">Мероприятие 2.2. Модернизация муниципальных общедоступных библиотек в части комплектования книжных фондов (на условиях софинансирования за счет средств областного и федерального бюджетов), всего, из них:  </t>
  </si>
  <si>
    <t>МБУК АГО ДК "Угольщиков"</t>
  </si>
  <si>
    <t>Код федерального проекта</t>
  </si>
  <si>
    <t>Всего  по  муниципальной программе,  муниципальный заказчик  - Управление культуры Администрации Артемовского городского округа, из них:</t>
  </si>
  <si>
    <t>Мероприятие 1. Проведение ремонтных работ зданий, помещений и сооружений муниципальных учреждений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</si>
  <si>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культуры, создания условий для внедрения  инновационных   муниципальных услуг, оказываемых населению в сфере культуры, всего, из них:  </t>
  </si>
  <si>
    <t xml:space="preserve">Мероприятие 2.1. Проведение мероприятий, направленных на модернизацию материально-технической и фондовой  базы  муниципальных учреждений культуры, создания условий для внедрения  инновационных муниципальных услуг, оказываемых населению в сфере культуры, всего, из них:  </t>
  </si>
  <si>
    <t>Мероприятие 4. Обеспечение деятельности муниципальных библиотек, организация библиотечного обслуживания, всего, из них:</t>
  </si>
  <si>
    <t>Мероприятие 5. 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«Интернет» и развитие системы библиотечного дела с учетом задачи расширения информационных технологий и оцифровки, всего, из них:</t>
  </si>
  <si>
    <t>Мероприятие 6. Организация деятельности муниципального музея, приобретение, хранение и публикация музейных фондов, всего, из них:</t>
  </si>
  <si>
    <t>Мероприятие 7. Общепрограммные расходы, всего, из них:</t>
  </si>
  <si>
    <t>Мероприятие 8. Создание доступной среды для людей с ограниченными возможностями, всего, из них:</t>
  </si>
  <si>
    <t>Мероприятие 9. Развитие и благоустройство объектов, предназначенных для организации досуга жителей, всего, из них:</t>
  </si>
  <si>
    <t>Мероприятие 10. Выплата денежного поощрения лучшим муниципальным учреждениям культуры, всего, из них:</t>
  </si>
  <si>
    <t>Мероприятие 11. Выплата денежного поощрения лучшим работникам муниципальных учреждений культуры, всего, из них:</t>
  </si>
  <si>
    <t>на территории Артемовского городского округа до 2027 года"</t>
  </si>
  <si>
    <t>3, 4, 5, 10, 11</t>
  </si>
  <si>
    <t>3, 4, 5, 9, 21, 22, 24</t>
  </si>
  <si>
    <t>3, 4, 5, 6, 9, 21, 22, 24</t>
  </si>
  <si>
    <t>3, 4, 5, 9, 21,22, 24</t>
  </si>
  <si>
    <t>3, 4, 5, 8, 9, 21, 22, 24</t>
  </si>
  <si>
    <t>3, 4, 5, 6, 10, 11, 21, 22, 24</t>
  </si>
  <si>
    <t>3, 4, 5, 10, 11, 21, 22, 24</t>
  </si>
  <si>
    <t>3, 4, 5, 7, 10, 11, 21, 22, 24</t>
  </si>
  <si>
    <t>3, 4, 5, 8, 10, 11, 12, 13, 14, 21, 22, 24</t>
  </si>
  <si>
    <t>3, 4, 5, 6, 10, 21, 22, 24</t>
  </si>
  <si>
    <t>3, 4, 5, 10, 21, 22, 24</t>
  </si>
  <si>
    <t>3, 4, 5, 10,18, 19, 21, 22, 24</t>
  </si>
  <si>
    <t>3, 4, 5, 10, 11,16, 17, 21, 22, 24</t>
  </si>
  <si>
    <t>3, 4, 5, 8, 10, 11, 13, 14, 15, 21, 22, 24</t>
  </si>
  <si>
    <t>3, 4, 5, 8, 10, 11, 13, 14, 15,  21, 22, 24</t>
  </si>
  <si>
    <t xml:space="preserve">Приложение   
к постановлению Администрации Артемовского городского округа   
от                                             №   
</t>
  </si>
  <si>
    <t>План
мероприятий по реализации  муниципальной  программы 
"Развитие культуры на территории Артемовского городского округа до 2027 года"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</si>
</sst>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sz val="26"/>
      <name val="Liberation Serif"/>
      <family val="1"/>
    </font>
    <font>
      <b/>
      <sz val="26"/>
      <name val="Liberation Serif"/>
      <family val="1"/>
    </font>
    <font>
      <i/>
      <sz val="26"/>
      <name val="Liberation Serif"/>
      <family val="1"/>
    </font>
    <font>
      <sz val="13.5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8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center" vertical="top" wrapText="1"/>
    </xf>
    <xf numFmtId="17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9" fillId="0" borderId="0" xfId="0" applyNumberFormat="1" applyFont="1" applyFill="1" applyBorder="1" applyAlignment="1">
      <alignment horizontal="center" vertical="top" wrapText="1"/>
    </xf>
    <xf numFmtId="17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8" fontId="7" fillId="0" borderId="11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178" fontId="1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178" fontId="12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justify" vertical="top" wrapText="1"/>
    </xf>
    <xf numFmtId="178" fontId="12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5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63"/>
  <sheetViews>
    <sheetView tabSelected="1" view="pageBreakPreview" zoomScale="36" zoomScaleNormal="36" zoomScaleSheetLayoutView="36" workbookViewId="0" topLeftCell="A1">
      <pane ySplit="14" topLeftCell="A15" activePane="bottomLeft" state="frozen"/>
      <selection pane="topLeft" activeCell="B1" sqref="B1"/>
      <selection pane="bottomLeft" activeCell="G1" sqref="G1:J3"/>
    </sheetView>
  </sheetViews>
  <sheetFormatPr defaultColWidth="9.00390625" defaultRowHeight="12.75"/>
  <cols>
    <col min="1" max="1" width="9.625" style="8" customWidth="1"/>
    <col min="2" max="2" width="107.125" style="1" customWidth="1"/>
    <col min="3" max="3" width="33.75390625" style="1" customWidth="1"/>
    <col min="4" max="4" width="33.875" style="15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72.75" customHeight="1">
      <c r="A1" s="22"/>
      <c r="B1" s="23"/>
      <c r="C1" s="23"/>
      <c r="D1" s="24"/>
      <c r="E1" s="24"/>
      <c r="F1" s="24"/>
      <c r="G1" s="50" t="s">
        <v>58</v>
      </c>
      <c r="H1" s="50"/>
      <c r="I1" s="50"/>
      <c r="J1" s="50"/>
      <c r="K1" s="4"/>
    </row>
    <row r="2" spans="1:11" ht="70.5" customHeight="1">
      <c r="A2" s="22"/>
      <c r="B2" s="23"/>
      <c r="C2" s="23"/>
      <c r="D2" s="24"/>
      <c r="E2" s="24"/>
      <c r="F2" s="24"/>
      <c r="G2" s="50"/>
      <c r="H2" s="50"/>
      <c r="I2" s="50"/>
      <c r="J2" s="50"/>
      <c r="K2" s="4"/>
    </row>
    <row r="3" spans="1:11" ht="33" customHeight="1">
      <c r="A3" s="22"/>
      <c r="B3" s="23"/>
      <c r="C3" s="23"/>
      <c r="D3" s="24"/>
      <c r="E3" s="24"/>
      <c r="F3" s="24"/>
      <c r="G3" s="50"/>
      <c r="H3" s="50"/>
      <c r="I3" s="50"/>
      <c r="J3" s="50"/>
      <c r="K3" s="4"/>
    </row>
    <row r="4" spans="1:11" ht="33" customHeight="1">
      <c r="A4" s="25"/>
      <c r="B4" s="26"/>
      <c r="C4" s="26"/>
      <c r="D4" s="27"/>
      <c r="E4" s="27"/>
      <c r="F4" s="27"/>
      <c r="G4" s="49" t="s">
        <v>24</v>
      </c>
      <c r="H4" s="49"/>
      <c r="I4" s="49"/>
      <c r="J4" s="49"/>
      <c r="K4" s="4"/>
    </row>
    <row r="5" spans="1:11" ht="33" customHeight="1">
      <c r="A5" s="25"/>
      <c r="B5" s="26"/>
      <c r="C5" s="26"/>
      <c r="D5" s="27"/>
      <c r="E5" s="27"/>
      <c r="F5" s="27"/>
      <c r="G5" s="49" t="s">
        <v>25</v>
      </c>
      <c r="H5" s="49"/>
      <c r="I5" s="49"/>
      <c r="J5" s="49"/>
      <c r="K5" s="4"/>
    </row>
    <row r="6" spans="1:11" ht="33" customHeight="1">
      <c r="A6" s="25"/>
      <c r="B6" s="26"/>
      <c r="C6" s="26"/>
      <c r="D6" s="27"/>
      <c r="E6" s="27"/>
      <c r="F6" s="27"/>
      <c r="G6" s="49" t="s">
        <v>42</v>
      </c>
      <c r="H6" s="49"/>
      <c r="I6" s="49"/>
      <c r="J6" s="49"/>
      <c r="K6" s="4"/>
    </row>
    <row r="7" spans="1:11" ht="33">
      <c r="A7" s="28"/>
      <c r="B7" s="29"/>
      <c r="C7" s="29"/>
      <c r="D7" s="30"/>
      <c r="E7" s="30"/>
      <c r="F7" s="30"/>
      <c r="G7" s="30"/>
      <c r="H7" s="30"/>
      <c r="I7" s="30"/>
      <c r="J7" s="31"/>
      <c r="K7" s="4"/>
    </row>
    <row r="8" spans="1:11" ht="110.25" customHeight="1">
      <c r="A8" s="51" t="s">
        <v>59</v>
      </c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2" s="17" customFormat="1" ht="42" customHeight="1">
      <c r="A9" s="53" t="s">
        <v>3</v>
      </c>
      <c r="B9" s="53" t="s">
        <v>11</v>
      </c>
      <c r="C9" s="60" t="s">
        <v>29</v>
      </c>
      <c r="D9" s="54" t="s">
        <v>0</v>
      </c>
      <c r="E9" s="55"/>
      <c r="F9" s="55"/>
      <c r="G9" s="55"/>
      <c r="H9" s="55"/>
      <c r="I9" s="55"/>
      <c r="J9" s="53" t="s">
        <v>12</v>
      </c>
      <c r="K9" s="20"/>
      <c r="L9" s="19"/>
    </row>
    <row r="10" spans="1:12" s="17" customFormat="1" ht="17.25" customHeight="1">
      <c r="A10" s="53"/>
      <c r="B10" s="53"/>
      <c r="C10" s="61"/>
      <c r="D10" s="56"/>
      <c r="E10" s="57"/>
      <c r="F10" s="57"/>
      <c r="G10" s="57"/>
      <c r="H10" s="57"/>
      <c r="I10" s="57"/>
      <c r="J10" s="53"/>
      <c r="K10" s="20"/>
      <c r="L10" s="19"/>
    </row>
    <row r="11" spans="1:12" s="17" customFormat="1" ht="17.25" customHeight="1">
      <c r="A11" s="53"/>
      <c r="B11" s="53"/>
      <c r="C11" s="61"/>
      <c r="D11" s="56"/>
      <c r="E11" s="57"/>
      <c r="F11" s="57"/>
      <c r="G11" s="57"/>
      <c r="H11" s="57"/>
      <c r="I11" s="57"/>
      <c r="J11" s="53"/>
      <c r="K11" s="20"/>
      <c r="L11" s="19"/>
    </row>
    <row r="12" spans="1:12" s="17" customFormat="1" ht="17.25" customHeight="1">
      <c r="A12" s="53"/>
      <c r="B12" s="53"/>
      <c r="C12" s="61"/>
      <c r="D12" s="58"/>
      <c r="E12" s="59"/>
      <c r="F12" s="59"/>
      <c r="G12" s="59"/>
      <c r="H12" s="59"/>
      <c r="I12" s="59"/>
      <c r="J12" s="53"/>
      <c r="K12" s="20"/>
      <c r="L12" s="19"/>
    </row>
    <row r="13" spans="1:12" s="17" customFormat="1" ht="135.75" customHeight="1">
      <c r="A13" s="53"/>
      <c r="B13" s="53"/>
      <c r="C13" s="62"/>
      <c r="D13" s="33" t="s">
        <v>10</v>
      </c>
      <c r="E13" s="33">
        <v>2023</v>
      </c>
      <c r="F13" s="33">
        <v>2024</v>
      </c>
      <c r="G13" s="33">
        <v>2025</v>
      </c>
      <c r="H13" s="33">
        <v>2026</v>
      </c>
      <c r="I13" s="33">
        <v>2027</v>
      </c>
      <c r="J13" s="53"/>
      <c r="K13" s="21"/>
      <c r="L13" s="19"/>
    </row>
    <row r="14" spans="1:11" ht="33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6"/>
    </row>
    <row r="15" spans="1:13" ht="139.5" customHeight="1">
      <c r="A15" s="34">
        <v>1</v>
      </c>
      <c r="B15" s="35" t="s">
        <v>30</v>
      </c>
      <c r="C15" s="35"/>
      <c r="D15" s="36">
        <f aca="true" t="shared" si="0" ref="D15:I15">SUM(D16:D18)</f>
        <v>1397597.8900000001</v>
      </c>
      <c r="E15" s="36">
        <f>SUM(E16:E18)</f>
        <v>238140.88999999998</v>
      </c>
      <c r="F15" s="36">
        <f t="shared" si="0"/>
        <v>233589.00000000003</v>
      </c>
      <c r="G15" s="36">
        <f t="shared" si="0"/>
        <v>230497.00000000003</v>
      </c>
      <c r="H15" s="36">
        <f t="shared" si="0"/>
        <v>351803</v>
      </c>
      <c r="I15" s="36">
        <f t="shared" si="0"/>
        <v>343568</v>
      </c>
      <c r="J15" s="34" t="s">
        <v>2</v>
      </c>
      <c r="K15" s="7"/>
      <c r="L15" s="2"/>
      <c r="M15" s="2"/>
    </row>
    <row r="16" spans="1:13" ht="33">
      <c r="A16" s="34">
        <v>2</v>
      </c>
      <c r="B16" s="37" t="s">
        <v>4</v>
      </c>
      <c r="C16" s="37"/>
      <c r="D16" s="38">
        <f>SUM(E16:I16)</f>
        <v>198.8</v>
      </c>
      <c r="E16" s="38">
        <f>E20+E24</f>
        <v>198.8</v>
      </c>
      <c r="F16" s="38">
        <f>F20+F24</f>
        <v>0</v>
      </c>
      <c r="G16" s="38">
        <f>G20+G24</f>
        <v>0</v>
      </c>
      <c r="H16" s="38">
        <f>H20+H24</f>
        <v>0</v>
      </c>
      <c r="I16" s="38">
        <f>I20+I24</f>
        <v>0</v>
      </c>
      <c r="J16" s="34"/>
      <c r="K16" s="7"/>
      <c r="L16" s="2"/>
      <c r="M16" s="2"/>
    </row>
    <row r="17" spans="1:13" ht="33">
      <c r="A17" s="34">
        <v>3</v>
      </c>
      <c r="B17" s="37" t="s">
        <v>1</v>
      </c>
      <c r="C17" s="37"/>
      <c r="D17" s="38">
        <f>SUM(E17:I17)</f>
        <v>85.2</v>
      </c>
      <c r="E17" s="38">
        <f>E25+E21</f>
        <v>85.2</v>
      </c>
      <c r="F17" s="38">
        <f>F25+F21</f>
        <v>0</v>
      </c>
      <c r="G17" s="38">
        <f>G25+G21</f>
        <v>0</v>
      </c>
      <c r="H17" s="38">
        <f>H25+H21</f>
        <v>0</v>
      </c>
      <c r="I17" s="38">
        <f>I25+I21</f>
        <v>0</v>
      </c>
      <c r="J17" s="34"/>
      <c r="K17" s="7"/>
      <c r="L17" s="2"/>
      <c r="M17" s="2"/>
    </row>
    <row r="18" spans="1:13" ht="33">
      <c r="A18" s="34">
        <v>4</v>
      </c>
      <c r="B18" s="37" t="s">
        <v>5</v>
      </c>
      <c r="C18" s="37"/>
      <c r="D18" s="38">
        <f>SUM(E18:I18)</f>
        <v>1397313.8900000001</v>
      </c>
      <c r="E18" s="38">
        <f>E22+E26</f>
        <v>237856.88999999998</v>
      </c>
      <c r="F18" s="38">
        <f>F22+F26</f>
        <v>233589.00000000003</v>
      </c>
      <c r="G18" s="38">
        <f>G22+G26</f>
        <v>230497.00000000003</v>
      </c>
      <c r="H18" s="38">
        <f>H22+H26</f>
        <v>351803</v>
      </c>
      <c r="I18" s="38">
        <f>I22+I26</f>
        <v>343568</v>
      </c>
      <c r="J18" s="34"/>
      <c r="K18" s="7"/>
      <c r="L18" s="2"/>
      <c r="M18" s="2"/>
    </row>
    <row r="19" spans="1:13" ht="33">
      <c r="A19" s="34">
        <v>5</v>
      </c>
      <c r="B19" s="37" t="s">
        <v>22</v>
      </c>
      <c r="C19" s="37"/>
      <c r="D19" s="38">
        <f aca="true" t="shared" si="1" ref="D19:I19">D20+D21+D22</f>
        <v>0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4"/>
      <c r="K19" s="7"/>
      <c r="L19" s="2"/>
      <c r="M19" s="2"/>
    </row>
    <row r="20" spans="1:13" ht="33">
      <c r="A20" s="34">
        <v>6</v>
      </c>
      <c r="B20" s="37" t="s">
        <v>4</v>
      </c>
      <c r="C20" s="37"/>
      <c r="D20" s="38">
        <f>SUM(E20:I20)</f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4"/>
      <c r="K20" s="7"/>
      <c r="L20" s="2"/>
      <c r="M20" s="2"/>
    </row>
    <row r="21" spans="1:13" ht="33">
      <c r="A21" s="34">
        <v>7</v>
      </c>
      <c r="B21" s="37" t="s">
        <v>1</v>
      </c>
      <c r="C21" s="37"/>
      <c r="D21" s="38">
        <f>SUM(E21:I21)</f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4"/>
      <c r="K21" s="7"/>
      <c r="L21" s="2"/>
      <c r="M21" s="2"/>
    </row>
    <row r="22" spans="1:13" ht="33">
      <c r="A22" s="34">
        <v>8</v>
      </c>
      <c r="B22" s="37" t="s">
        <v>5</v>
      </c>
      <c r="C22" s="37"/>
      <c r="D22" s="38">
        <f>SUM(E22:I22)</f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4"/>
      <c r="K22" s="7"/>
      <c r="L22" s="2"/>
      <c r="M22" s="2"/>
    </row>
    <row r="23" spans="1:13" ht="33">
      <c r="A23" s="34">
        <v>9</v>
      </c>
      <c r="B23" s="37" t="s">
        <v>23</v>
      </c>
      <c r="C23" s="37"/>
      <c r="D23" s="38">
        <f aca="true" t="shared" si="2" ref="D23:I23">SUM(D24:D26)</f>
        <v>1397597.8900000001</v>
      </c>
      <c r="E23" s="38">
        <f>SUM(E24:E26)</f>
        <v>238140.88999999998</v>
      </c>
      <c r="F23" s="38">
        <f t="shared" si="2"/>
        <v>233589.00000000003</v>
      </c>
      <c r="G23" s="38">
        <f t="shared" si="2"/>
        <v>230497.00000000003</v>
      </c>
      <c r="H23" s="38">
        <f t="shared" si="2"/>
        <v>351803</v>
      </c>
      <c r="I23" s="38">
        <f t="shared" si="2"/>
        <v>343568</v>
      </c>
      <c r="J23" s="34"/>
      <c r="K23" s="7"/>
      <c r="L23" s="2"/>
      <c r="M23" s="2"/>
    </row>
    <row r="24" spans="1:13" ht="33">
      <c r="A24" s="34">
        <v>10</v>
      </c>
      <c r="B24" s="37" t="s">
        <v>4</v>
      </c>
      <c r="C24" s="37"/>
      <c r="D24" s="38">
        <f>SUM(E24:I24)</f>
        <v>198.8</v>
      </c>
      <c r="E24" s="38">
        <f>E28+E54+E73+E91+E96+E101+E124+E106+E112+E40</f>
        <v>198.8</v>
      </c>
      <c r="F24" s="38">
        <f>F28+F54+F73+F91+F96+F101+F124+F106+F112+F40</f>
        <v>0</v>
      </c>
      <c r="G24" s="38">
        <f>G28+G54+G73+G91+G96+G101+G124+G106+G112+G40</f>
        <v>0</v>
      </c>
      <c r="H24" s="38">
        <f>H28+H54+H73+H91+H96+H101+H124+H106+H112+H40</f>
        <v>0</v>
      </c>
      <c r="I24" s="38">
        <f>I28+I54+I73+I91+I96+I101+I124+I106+I112+I40</f>
        <v>0</v>
      </c>
      <c r="J24" s="34"/>
      <c r="K24" s="7"/>
      <c r="L24" s="2"/>
      <c r="M24" s="2"/>
    </row>
    <row r="25" spans="1:13" ht="33">
      <c r="A25" s="34">
        <v>11</v>
      </c>
      <c r="B25" s="37" t="s">
        <v>1</v>
      </c>
      <c r="C25" s="37"/>
      <c r="D25" s="38">
        <f>SUM(E25:I25)</f>
        <v>85.2</v>
      </c>
      <c r="E25" s="38">
        <f>E29+E74+E97+E92+E102+E107+E113+E125+E42+E137+E149</f>
        <v>85.2</v>
      </c>
      <c r="F25" s="38">
        <f>F29+F74+F97+F92+F102+F107+F113+F125+F42+F137+F149</f>
        <v>0</v>
      </c>
      <c r="G25" s="38">
        <f>G29+G74+G97+G92+G102+G107+G113+G125+G42+G137+G149</f>
        <v>0</v>
      </c>
      <c r="H25" s="38">
        <f>H29+H74+H97+H92+H102+H107+H113+H125+H42+H137+H149</f>
        <v>0</v>
      </c>
      <c r="I25" s="38">
        <f>I29+I74+I97+I92+I102+I107+I113+I125+I42+I137+I149</f>
        <v>0</v>
      </c>
      <c r="J25" s="34"/>
      <c r="K25" s="7"/>
      <c r="L25" s="2"/>
      <c r="M25" s="2"/>
    </row>
    <row r="26" spans="1:13" ht="33">
      <c r="A26" s="34">
        <v>12</v>
      </c>
      <c r="B26" s="37" t="s">
        <v>5</v>
      </c>
      <c r="C26" s="37"/>
      <c r="D26" s="38">
        <f>SUM(E26:I26)</f>
        <v>1397313.8900000001</v>
      </c>
      <c r="E26" s="38">
        <f>E30+E81+E93+E98+E103+E126+E108+E114+E138+E150+E44</f>
        <v>237856.88999999998</v>
      </c>
      <c r="F26" s="38">
        <f>F30+F81+F93+F98+F103+F126+F108+F114+F138+F150+F44</f>
        <v>233589.00000000003</v>
      </c>
      <c r="G26" s="38">
        <f>G30+G81+G93+G98+G103+G126+G108+G114+G138+G150+G44</f>
        <v>230497.00000000003</v>
      </c>
      <c r="H26" s="38">
        <f>H30+H81+H93+H98+H103+H126+H108+H114+H138+H150+H44</f>
        <v>351803</v>
      </c>
      <c r="I26" s="38">
        <f>I30+I81+I93+I98+I103+I126+I108+I114+I138+I150+I44</f>
        <v>343568</v>
      </c>
      <c r="J26" s="34"/>
      <c r="K26" s="7"/>
      <c r="L26" s="2"/>
      <c r="M26" s="2"/>
    </row>
    <row r="27" spans="1:13" s="11" customFormat="1" ht="271.5" customHeight="1">
      <c r="A27" s="34">
        <v>13</v>
      </c>
      <c r="B27" s="35" t="s">
        <v>31</v>
      </c>
      <c r="C27" s="35"/>
      <c r="D27" s="36">
        <f>D28+D29+D30</f>
        <v>145803.18</v>
      </c>
      <c r="E27" s="36">
        <f>SUM(E28:E30)</f>
        <v>23370.18</v>
      </c>
      <c r="F27" s="36">
        <f>SUM(F28:F30)</f>
        <v>16433</v>
      </c>
      <c r="G27" s="36">
        <f>SUM(G28:G30)</f>
        <v>0</v>
      </c>
      <c r="H27" s="36">
        <f>SUM(H28:H30)</f>
        <v>61000</v>
      </c>
      <c r="I27" s="36">
        <f>SUM(I28:I30)</f>
        <v>45000</v>
      </c>
      <c r="J27" s="32" t="s">
        <v>2</v>
      </c>
      <c r="K27" s="9"/>
      <c r="L27" s="10"/>
      <c r="M27" s="10"/>
    </row>
    <row r="28" spans="1:13" s="14" customFormat="1" ht="33">
      <c r="A28" s="34">
        <v>14</v>
      </c>
      <c r="B28" s="37" t="s">
        <v>4</v>
      </c>
      <c r="C28" s="37"/>
      <c r="D28" s="38">
        <f aca="true" t="shared" si="3" ref="D28:D38">SUM(E28:I28)</f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9"/>
      <c r="K28" s="12"/>
      <c r="L28" s="13"/>
      <c r="M28" s="13"/>
    </row>
    <row r="29" spans="1:13" s="14" customFormat="1" ht="33">
      <c r="A29" s="34">
        <v>15</v>
      </c>
      <c r="B29" s="37" t="s">
        <v>1</v>
      </c>
      <c r="C29" s="37"/>
      <c r="D29" s="38">
        <f t="shared" si="3"/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9"/>
      <c r="K29" s="12"/>
      <c r="L29" s="13"/>
      <c r="M29" s="13"/>
    </row>
    <row r="30" spans="1:13" s="14" customFormat="1" ht="66">
      <c r="A30" s="34">
        <v>16</v>
      </c>
      <c r="B30" s="37" t="s">
        <v>17</v>
      </c>
      <c r="C30" s="37"/>
      <c r="D30" s="38">
        <f t="shared" si="3"/>
        <v>145803.18</v>
      </c>
      <c r="E30" s="38">
        <f>E31+E32+E33+E34+E35+E36+E38+E37</f>
        <v>23370.18</v>
      </c>
      <c r="F30" s="38">
        <f>F31+F32+F33+F34+F35+F36+F38+F37</f>
        <v>16433</v>
      </c>
      <c r="G30" s="38">
        <f>G31+G32+G33+G34+G35+G36+G38+G37</f>
        <v>0</v>
      </c>
      <c r="H30" s="38">
        <f>H31+H32+H33+H34+H35+H36+H38+H37</f>
        <v>61000</v>
      </c>
      <c r="I30" s="38">
        <f>I31+I32+I33+I34+I35+I36+I38+I37</f>
        <v>45000</v>
      </c>
      <c r="J30" s="39"/>
      <c r="K30" s="12"/>
      <c r="L30" s="13"/>
      <c r="M30" s="13"/>
    </row>
    <row r="31" spans="1:13" s="17" customFormat="1" ht="76.5" customHeight="1">
      <c r="A31" s="34">
        <v>17</v>
      </c>
      <c r="B31" s="37" t="s">
        <v>14</v>
      </c>
      <c r="C31" s="37"/>
      <c r="D31" s="38">
        <f t="shared" si="3"/>
        <v>53751.18</v>
      </c>
      <c r="E31" s="38">
        <f>1411.18+1140</f>
        <v>2551.1800000000003</v>
      </c>
      <c r="F31" s="38">
        <v>1200</v>
      </c>
      <c r="G31" s="38">
        <v>0</v>
      </c>
      <c r="H31" s="38">
        <f>10000+15000</f>
        <v>25000</v>
      </c>
      <c r="I31" s="38">
        <f>5000*5</f>
        <v>25000</v>
      </c>
      <c r="J31" s="40" t="s">
        <v>44</v>
      </c>
      <c r="K31" s="18"/>
      <c r="L31" s="16"/>
      <c r="M31" s="16"/>
    </row>
    <row r="32" spans="1:13" s="17" customFormat="1" ht="66">
      <c r="A32" s="34">
        <v>18</v>
      </c>
      <c r="B32" s="37" t="s">
        <v>15</v>
      </c>
      <c r="C32" s="37"/>
      <c r="D32" s="38">
        <f t="shared" si="3"/>
        <v>6000</v>
      </c>
      <c r="E32" s="38">
        <v>0</v>
      </c>
      <c r="F32" s="38">
        <v>0</v>
      </c>
      <c r="G32" s="38">
        <v>0</v>
      </c>
      <c r="H32" s="38">
        <v>6000</v>
      </c>
      <c r="I32" s="38">
        <v>0</v>
      </c>
      <c r="J32" s="40" t="s">
        <v>45</v>
      </c>
      <c r="K32" s="18"/>
      <c r="L32" s="16"/>
      <c r="M32" s="16"/>
    </row>
    <row r="33" spans="1:13" s="17" customFormat="1" ht="66">
      <c r="A33" s="34">
        <v>19</v>
      </c>
      <c r="B33" s="37" t="s">
        <v>16</v>
      </c>
      <c r="C33" s="37"/>
      <c r="D33" s="38">
        <f t="shared" si="3"/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40" t="s">
        <v>44</v>
      </c>
      <c r="K33" s="18"/>
      <c r="L33" s="16"/>
      <c r="M33" s="16"/>
    </row>
    <row r="34" spans="1:13" s="17" customFormat="1" ht="66">
      <c r="A34" s="34">
        <v>20</v>
      </c>
      <c r="B34" s="37" t="s">
        <v>6</v>
      </c>
      <c r="C34" s="37"/>
      <c r="D34" s="38">
        <f t="shared" si="3"/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40" t="s">
        <v>44</v>
      </c>
      <c r="K34" s="18"/>
      <c r="L34" s="16"/>
      <c r="M34" s="16"/>
    </row>
    <row r="35" spans="1:13" s="17" customFormat="1" ht="66">
      <c r="A35" s="34">
        <v>21</v>
      </c>
      <c r="B35" s="37" t="s">
        <v>7</v>
      </c>
      <c r="C35" s="37"/>
      <c r="D35" s="38">
        <f t="shared" si="3"/>
        <v>20000</v>
      </c>
      <c r="E35" s="38">
        <v>0</v>
      </c>
      <c r="F35" s="38">
        <v>0</v>
      </c>
      <c r="G35" s="38">
        <v>0</v>
      </c>
      <c r="H35" s="38">
        <v>0</v>
      </c>
      <c r="I35" s="38">
        <v>20000</v>
      </c>
      <c r="J35" s="40" t="s">
        <v>44</v>
      </c>
      <c r="K35" s="18"/>
      <c r="L35" s="16"/>
      <c r="M35" s="16"/>
    </row>
    <row r="36" spans="1:13" s="17" customFormat="1" ht="72.75" customHeight="1">
      <c r="A36" s="34">
        <v>22</v>
      </c>
      <c r="B36" s="37" t="s">
        <v>8</v>
      </c>
      <c r="C36" s="37"/>
      <c r="D36" s="38">
        <f t="shared" si="3"/>
        <v>30000</v>
      </c>
      <c r="E36" s="38">
        <v>0</v>
      </c>
      <c r="F36" s="38">
        <v>0</v>
      </c>
      <c r="G36" s="38">
        <v>0</v>
      </c>
      <c r="H36" s="38">
        <v>30000</v>
      </c>
      <c r="I36" s="38">
        <v>0</v>
      </c>
      <c r="J36" s="40" t="s">
        <v>44</v>
      </c>
      <c r="K36" s="18"/>
      <c r="L36" s="16"/>
      <c r="M36" s="16"/>
    </row>
    <row r="37" spans="1:13" s="17" customFormat="1" ht="72.75" customHeight="1">
      <c r="A37" s="34">
        <v>23</v>
      </c>
      <c r="B37" s="37" t="s">
        <v>28</v>
      </c>
      <c r="C37" s="37"/>
      <c r="D37" s="38">
        <f t="shared" si="3"/>
        <v>5560</v>
      </c>
      <c r="E37" s="38">
        <f>110+1450</f>
        <v>1560</v>
      </c>
      <c r="F37" s="38">
        <v>4000</v>
      </c>
      <c r="G37" s="38">
        <v>0</v>
      </c>
      <c r="H37" s="38">
        <v>0</v>
      </c>
      <c r="I37" s="38">
        <v>0</v>
      </c>
      <c r="J37" s="40" t="s">
        <v>46</v>
      </c>
      <c r="K37" s="18"/>
      <c r="L37" s="16"/>
      <c r="M37" s="16"/>
    </row>
    <row r="38" spans="1:13" s="17" customFormat="1" ht="69.75" customHeight="1">
      <c r="A38" s="34">
        <v>24</v>
      </c>
      <c r="B38" s="41" t="s">
        <v>9</v>
      </c>
      <c r="C38" s="41"/>
      <c r="D38" s="38">
        <f t="shared" si="3"/>
        <v>30492</v>
      </c>
      <c r="E38" s="38">
        <f>110+19149</f>
        <v>19259</v>
      </c>
      <c r="F38" s="38">
        <v>11233</v>
      </c>
      <c r="G38" s="38">
        <v>0</v>
      </c>
      <c r="H38" s="38">
        <v>0</v>
      </c>
      <c r="I38" s="38">
        <v>0</v>
      </c>
      <c r="J38" s="40" t="s">
        <v>47</v>
      </c>
      <c r="K38" s="18"/>
      <c r="L38" s="16"/>
      <c r="M38" s="16"/>
    </row>
    <row r="39" spans="1:13" s="11" customFormat="1" ht="237.75" customHeight="1">
      <c r="A39" s="34">
        <v>25</v>
      </c>
      <c r="B39" s="35" t="s">
        <v>32</v>
      </c>
      <c r="C39" s="35"/>
      <c r="D39" s="36">
        <f aca="true" t="shared" si="4" ref="D39:I39">D40+D42+D44</f>
        <v>58155</v>
      </c>
      <c r="E39" s="36">
        <f t="shared" si="4"/>
        <v>355</v>
      </c>
      <c r="F39" s="36">
        <f t="shared" si="4"/>
        <v>0</v>
      </c>
      <c r="G39" s="36">
        <f>G40+G42+G44</f>
        <v>0</v>
      </c>
      <c r="H39" s="36">
        <f t="shared" si="4"/>
        <v>28900</v>
      </c>
      <c r="I39" s="36">
        <f t="shared" si="4"/>
        <v>28900</v>
      </c>
      <c r="J39" s="32" t="s">
        <v>2</v>
      </c>
      <c r="K39" s="9"/>
      <c r="L39" s="10"/>
      <c r="M39" s="10"/>
    </row>
    <row r="40" spans="1:13" s="14" customFormat="1" ht="33">
      <c r="A40" s="34">
        <v>26</v>
      </c>
      <c r="B40" s="37" t="s">
        <v>4</v>
      </c>
      <c r="C40" s="37"/>
      <c r="D40" s="38">
        <f aca="true" t="shared" si="5" ref="D40:D52">SUM(E40:I40)</f>
        <v>198.8</v>
      </c>
      <c r="E40" s="38">
        <f>E41</f>
        <v>198.8</v>
      </c>
      <c r="F40" s="38">
        <v>0</v>
      </c>
      <c r="G40" s="38">
        <v>0</v>
      </c>
      <c r="H40" s="38">
        <v>0</v>
      </c>
      <c r="I40" s="38">
        <v>0</v>
      </c>
      <c r="J40" s="34"/>
      <c r="K40" s="12"/>
      <c r="L40" s="13"/>
      <c r="M40" s="13"/>
    </row>
    <row r="41" spans="1:13" s="14" customFormat="1" ht="66">
      <c r="A41" s="34">
        <v>27</v>
      </c>
      <c r="B41" s="37" t="s">
        <v>15</v>
      </c>
      <c r="C41" s="37"/>
      <c r="D41" s="38">
        <f>SUM(E41:I41)</f>
        <v>198.8</v>
      </c>
      <c r="E41" s="38">
        <f>E67</f>
        <v>198.8</v>
      </c>
      <c r="F41" s="38">
        <f>F67</f>
        <v>0</v>
      </c>
      <c r="G41" s="38">
        <f>G67</f>
        <v>0</v>
      </c>
      <c r="H41" s="38">
        <f>H67</f>
        <v>0</v>
      </c>
      <c r="I41" s="38">
        <f>I67</f>
        <v>0</v>
      </c>
      <c r="J41" s="40" t="s">
        <v>48</v>
      </c>
      <c r="K41" s="12"/>
      <c r="L41" s="13"/>
      <c r="M41" s="13"/>
    </row>
    <row r="42" spans="1:13" s="14" customFormat="1" ht="33">
      <c r="A42" s="34">
        <v>28</v>
      </c>
      <c r="B42" s="37" t="s">
        <v>1</v>
      </c>
      <c r="C42" s="37"/>
      <c r="D42" s="38">
        <f t="shared" si="5"/>
        <v>85.2</v>
      </c>
      <c r="E42" s="38">
        <f>E55+E68</f>
        <v>85.2</v>
      </c>
      <c r="F42" s="38">
        <f>F55+F68</f>
        <v>0</v>
      </c>
      <c r="G42" s="38">
        <f>G55+G68</f>
        <v>0</v>
      </c>
      <c r="H42" s="38">
        <f>H55+H68</f>
        <v>0</v>
      </c>
      <c r="I42" s="38">
        <f>I55+I68</f>
        <v>0</v>
      </c>
      <c r="J42" s="34"/>
      <c r="K42" s="12"/>
      <c r="L42" s="13"/>
      <c r="M42" s="13"/>
    </row>
    <row r="43" spans="1:13" s="14" customFormat="1" ht="66">
      <c r="A43" s="34">
        <v>29</v>
      </c>
      <c r="B43" s="37" t="s">
        <v>15</v>
      </c>
      <c r="C43" s="37"/>
      <c r="D43" s="38">
        <f t="shared" si="5"/>
        <v>85.2</v>
      </c>
      <c r="E43" s="38">
        <f>E69</f>
        <v>85.2</v>
      </c>
      <c r="F43" s="38">
        <f>F69</f>
        <v>0</v>
      </c>
      <c r="G43" s="38">
        <f>G69</f>
        <v>0</v>
      </c>
      <c r="H43" s="38">
        <f>H69</f>
        <v>0</v>
      </c>
      <c r="I43" s="38">
        <f>I69</f>
        <v>0</v>
      </c>
      <c r="J43" s="40" t="s">
        <v>48</v>
      </c>
      <c r="K43" s="12"/>
      <c r="L43" s="13"/>
      <c r="M43" s="13"/>
    </row>
    <row r="44" spans="1:13" s="14" customFormat="1" ht="66">
      <c r="A44" s="34">
        <v>30</v>
      </c>
      <c r="B44" s="37" t="s">
        <v>17</v>
      </c>
      <c r="C44" s="37"/>
      <c r="D44" s="38">
        <f t="shared" si="5"/>
        <v>57871</v>
      </c>
      <c r="E44" s="38">
        <f>E45+E46+E47+E48+E49+E51+E52+E50</f>
        <v>71</v>
      </c>
      <c r="F44" s="38">
        <f>F45+F46+F47+F48+F49+F51+F52+F50</f>
        <v>0</v>
      </c>
      <c r="G44" s="38">
        <f>G45+G46+G47+G48+G49+G51+G52+G50</f>
        <v>0</v>
      </c>
      <c r="H44" s="38">
        <f>H45+H46+H47+H48+H49+H51+H52+H50</f>
        <v>28900</v>
      </c>
      <c r="I44" s="38">
        <f>I45+I46+I47+I48+I49+I51+I52+I50</f>
        <v>28900</v>
      </c>
      <c r="J44" s="34"/>
      <c r="K44" s="12"/>
      <c r="L44" s="13"/>
      <c r="M44" s="13"/>
    </row>
    <row r="45" spans="1:13" s="14" customFormat="1" ht="66">
      <c r="A45" s="34">
        <v>31</v>
      </c>
      <c r="B45" s="37" t="s">
        <v>14</v>
      </c>
      <c r="C45" s="37"/>
      <c r="D45" s="38">
        <f t="shared" si="5"/>
        <v>4000</v>
      </c>
      <c r="E45" s="38">
        <f>E57</f>
        <v>0</v>
      </c>
      <c r="F45" s="38">
        <f>F57</f>
        <v>0</v>
      </c>
      <c r="G45" s="38">
        <f>G57</f>
        <v>0</v>
      </c>
      <c r="H45" s="38">
        <f>H57</f>
        <v>2000</v>
      </c>
      <c r="I45" s="38">
        <f>I57</f>
        <v>2000</v>
      </c>
      <c r="J45" s="40" t="s">
        <v>49</v>
      </c>
      <c r="K45" s="12"/>
      <c r="L45" s="13"/>
      <c r="M45" s="13"/>
    </row>
    <row r="46" spans="1:13" s="14" customFormat="1" ht="66">
      <c r="A46" s="34">
        <v>32</v>
      </c>
      <c r="B46" s="37" t="s">
        <v>15</v>
      </c>
      <c r="C46" s="37"/>
      <c r="D46" s="38">
        <f t="shared" si="5"/>
        <v>5471</v>
      </c>
      <c r="E46" s="38">
        <f>E58+E71</f>
        <v>71</v>
      </c>
      <c r="F46" s="38">
        <f>F58+F71</f>
        <v>0</v>
      </c>
      <c r="G46" s="38">
        <f>G58+G71</f>
        <v>0</v>
      </c>
      <c r="H46" s="38">
        <f>H58+H71</f>
        <v>2700</v>
      </c>
      <c r="I46" s="38">
        <f>I58+I71</f>
        <v>2700</v>
      </c>
      <c r="J46" s="40" t="s">
        <v>48</v>
      </c>
      <c r="K46" s="12"/>
      <c r="L46" s="13"/>
      <c r="M46" s="13"/>
    </row>
    <row r="47" spans="1:13" s="14" customFormat="1" ht="66">
      <c r="A47" s="34">
        <v>33</v>
      </c>
      <c r="B47" s="37" t="s">
        <v>21</v>
      </c>
      <c r="C47" s="37"/>
      <c r="D47" s="38">
        <f t="shared" si="5"/>
        <v>40000</v>
      </c>
      <c r="E47" s="38">
        <f>E59</f>
        <v>0</v>
      </c>
      <c r="F47" s="38">
        <f aca="true" t="shared" si="6" ref="E47:I50">F59</f>
        <v>0</v>
      </c>
      <c r="G47" s="38">
        <f t="shared" si="6"/>
        <v>0</v>
      </c>
      <c r="H47" s="38">
        <f t="shared" si="6"/>
        <v>20000</v>
      </c>
      <c r="I47" s="38">
        <f t="shared" si="6"/>
        <v>20000</v>
      </c>
      <c r="J47" s="40" t="s">
        <v>49</v>
      </c>
      <c r="K47" s="12"/>
      <c r="L47" s="13"/>
      <c r="M47" s="13"/>
    </row>
    <row r="48" spans="1:13" s="14" customFormat="1" ht="66">
      <c r="A48" s="34">
        <v>34</v>
      </c>
      <c r="B48" s="37" t="s">
        <v>6</v>
      </c>
      <c r="C48" s="37"/>
      <c r="D48" s="38">
        <f t="shared" si="5"/>
        <v>2000</v>
      </c>
      <c r="E48" s="38">
        <f>E60</f>
        <v>0</v>
      </c>
      <c r="F48" s="38">
        <f t="shared" si="6"/>
        <v>0</v>
      </c>
      <c r="G48" s="38">
        <f t="shared" si="6"/>
        <v>0</v>
      </c>
      <c r="H48" s="38">
        <f t="shared" si="6"/>
        <v>1000</v>
      </c>
      <c r="I48" s="38">
        <f t="shared" si="6"/>
        <v>1000</v>
      </c>
      <c r="J48" s="40" t="s">
        <v>49</v>
      </c>
      <c r="K48" s="12"/>
      <c r="L48" s="13"/>
      <c r="M48" s="13"/>
    </row>
    <row r="49" spans="1:13" s="14" customFormat="1" ht="66">
      <c r="A49" s="34">
        <v>35</v>
      </c>
      <c r="B49" s="37" t="s">
        <v>7</v>
      </c>
      <c r="C49" s="37"/>
      <c r="D49" s="38">
        <f t="shared" si="5"/>
        <v>2000</v>
      </c>
      <c r="E49" s="38">
        <f>E61</f>
        <v>0</v>
      </c>
      <c r="F49" s="38">
        <f t="shared" si="6"/>
        <v>0</v>
      </c>
      <c r="G49" s="38">
        <f t="shared" si="6"/>
        <v>0</v>
      </c>
      <c r="H49" s="38">
        <f t="shared" si="6"/>
        <v>1000</v>
      </c>
      <c r="I49" s="38">
        <f t="shared" si="6"/>
        <v>1000</v>
      </c>
      <c r="J49" s="40" t="s">
        <v>50</v>
      </c>
      <c r="K49" s="12"/>
      <c r="L49" s="13"/>
      <c r="M49" s="13"/>
    </row>
    <row r="50" spans="1:13" s="14" customFormat="1" ht="66">
      <c r="A50" s="34">
        <v>36</v>
      </c>
      <c r="B50" s="37" t="s">
        <v>8</v>
      </c>
      <c r="C50" s="37"/>
      <c r="D50" s="38">
        <f t="shared" si="5"/>
        <v>2000</v>
      </c>
      <c r="E50" s="38">
        <f t="shared" si="6"/>
        <v>0</v>
      </c>
      <c r="F50" s="38">
        <f aca="true" t="shared" si="7" ref="F50:I52">F62</f>
        <v>0</v>
      </c>
      <c r="G50" s="38">
        <f t="shared" si="7"/>
        <v>0</v>
      </c>
      <c r="H50" s="38">
        <f t="shared" si="7"/>
        <v>1000</v>
      </c>
      <c r="I50" s="38">
        <f t="shared" si="7"/>
        <v>1000</v>
      </c>
      <c r="J50" s="40" t="s">
        <v>49</v>
      </c>
      <c r="K50" s="12"/>
      <c r="L50" s="13"/>
      <c r="M50" s="13"/>
    </row>
    <row r="51" spans="1:13" s="14" customFormat="1" ht="66">
      <c r="A51" s="34">
        <v>37</v>
      </c>
      <c r="B51" s="37" t="s">
        <v>28</v>
      </c>
      <c r="C51" s="37"/>
      <c r="D51" s="38">
        <f t="shared" si="5"/>
        <v>2000</v>
      </c>
      <c r="E51" s="38">
        <f>E63</f>
        <v>0</v>
      </c>
      <c r="F51" s="38">
        <f t="shared" si="7"/>
        <v>0</v>
      </c>
      <c r="G51" s="38">
        <f t="shared" si="7"/>
        <v>0</v>
      </c>
      <c r="H51" s="38">
        <f t="shared" si="7"/>
        <v>1000</v>
      </c>
      <c r="I51" s="38">
        <f t="shared" si="7"/>
        <v>1000</v>
      </c>
      <c r="J51" s="40" t="s">
        <v>49</v>
      </c>
      <c r="K51" s="12"/>
      <c r="L51" s="13"/>
      <c r="M51" s="13"/>
    </row>
    <row r="52" spans="1:13" s="14" customFormat="1" ht="111.75" customHeight="1">
      <c r="A52" s="34">
        <v>38</v>
      </c>
      <c r="B52" s="37" t="s">
        <v>9</v>
      </c>
      <c r="C52" s="37"/>
      <c r="D52" s="38">
        <f t="shared" si="5"/>
        <v>400</v>
      </c>
      <c r="E52" s="38">
        <f>E64</f>
        <v>0</v>
      </c>
      <c r="F52" s="38">
        <f t="shared" si="7"/>
        <v>0</v>
      </c>
      <c r="G52" s="38">
        <f t="shared" si="7"/>
        <v>0</v>
      </c>
      <c r="H52" s="38">
        <f t="shared" si="7"/>
        <v>200</v>
      </c>
      <c r="I52" s="38">
        <f t="shared" si="7"/>
        <v>200</v>
      </c>
      <c r="J52" s="40" t="s">
        <v>56</v>
      </c>
      <c r="K52" s="12"/>
      <c r="L52" s="13"/>
      <c r="M52" s="13"/>
    </row>
    <row r="53" spans="1:13" s="11" customFormat="1" ht="240" customHeight="1">
      <c r="A53" s="34">
        <v>39</v>
      </c>
      <c r="B53" s="35" t="s">
        <v>33</v>
      </c>
      <c r="C53" s="35"/>
      <c r="D53" s="36">
        <f aca="true" t="shared" si="8" ref="D53:I53">D54+D55+D56</f>
        <v>56400</v>
      </c>
      <c r="E53" s="36">
        <f t="shared" si="8"/>
        <v>0</v>
      </c>
      <c r="F53" s="36">
        <f t="shared" si="8"/>
        <v>0</v>
      </c>
      <c r="G53" s="36">
        <f t="shared" si="8"/>
        <v>0</v>
      </c>
      <c r="H53" s="36">
        <f t="shared" si="8"/>
        <v>28200</v>
      </c>
      <c r="I53" s="36">
        <f t="shared" si="8"/>
        <v>28200</v>
      </c>
      <c r="J53" s="32" t="s">
        <v>2</v>
      </c>
      <c r="K53" s="9"/>
      <c r="L53" s="10"/>
      <c r="M53" s="10"/>
    </row>
    <row r="54" spans="1:13" s="14" customFormat="1" ht="33">
      <c r="A54" s="34">
        <v>40</v>
      </c>
      <c r="B54" s="37" t="s">
        <v>4</v>
      </c>
      <c r="C54" s="37"/>
      <c r="D54" s="38">
        <f aca="true" t="shared" si="9" ref="D54:D64">SUM(E54:I54)</f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4"/>
      <c r="K54" s="12"/>
      <c r="L54" s="13"/>
      <c r="M54" s="13"/>
    </row>
    <row r="55" spans="1:13" s="14" customFormat="1" ht="33">
      <c r="A55" s="34">
        <v>41</v>
      </c>
      <c r="B55" s="37" t="s">
        <v>1</v>
      </c>
      <c r="C55" s="37"/>
      <c r="D55" s="38">
        <f t="shared" si="9"/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4"/>
      <c r="K55" s="12"/>
      <c r="L55" s="13"/>
      <c r="M55" s="13"/>
    </row>
    <row r="56" spans="1:13" s="14" customFormat="1" ht="66">
      <c r="A56" s="34">
        <v>42</v>
      </c>
      <c r="B56" s="37" t="s">
        <v>17</v>
      </c>
      <c r="C56" s="37"/>
      <c r="D56" s="38">
        <f t="shared" si="9"/>
        <v>56400</v>
      </c>
      <c r="E56" s="38">
        <f>E57+E58+E59+E60+E61+E62+E64+E63</f>
        <v>0</v>
      </c>
      <c r="F56" s="38">
        <f>F57+F58+F59+F60+F61+F62+F64+F63</f>
        <v>0</v>
      </c>
      <c r="G56" s="38">
        <f>G57+G58+G59+G60+G61+G62+G64+G63</f>
        <v>0</v>
      </c>
      <c r="H56" s="38">
        <f>H57+H58+H59+H60+H61+H62+H64+H63</f>
        <v>28200</v>
      </c>
      <c r="I56" s="38">
        <f>I57+I58+I59+I60+I61+I62+I64+I63</f>
        <v>28200</v>
      </c>
      <c r="J56" s="34"/>
      <c r="K56" s="12"/>
      <c r="L56" s="13"/>
      <c r="M56" s="13"/>
    </row>
    <row r="57" spans="1:13" s="14" customFormat="1" ht="66">
      <c r="A57" s="34">
        <v>43</v>
      </c>
      <c r="B57" s="37" t="s">
        <v>14</v>
      </c>
      <c r="C57" s="37"/>
      <c r="D57" s="38">
        <f t="shared" si="9"/>
        <v>4000</v>
      </c>
      <c r="E57" s="38">
        <v>0</v>
      </c>
      <c r="F57" s="38">
        <v>0</v>
      </c>
      <c r="G57" s="38">
        <v>0</v>
      </c>
      <c r="H57" s="38">
        <v>2000</v>
      </c>
      <c r="I57" s="38">
        <v>2000</v>
      </c>
      <c r="J57" s="40" t="s">
        <v>49</v>
      </c>
      <c r="K57" s="12"/>
      <c r="L57" s="13"/>
      <c r="M57" s="13"/>
    </row>
    <row r="58" spans="1:13" s="14" customFormat="1" ht="66">
      <c r="A58" s="34">
        <v>44</v>
      </c>
      <c r="B58" s="37" t="s">
        <v>15</v>
      </c>
      <c r="C58" s="37"/>
      <c r="D58" s="38">
        <f t="shared" si="9"/>
        <v>4000</v>
      </c>
      <c r="E58" s="38">
        <v>0</v>
      </c>
      <c r="F58" s="38">
        <v>0</v>
      </c>
      <c r="G58" s="38">
        <v>0</v>
      </c>
      <c r="H58" s="38">
        <v>2000</v>
      </c>
      <c r="I58" s="38">
        <v>2000</v>
      </c>
      <c r="J58" s="40" t="s">
        <v>48</v>
      </c>
      <c r="K58" s="12"/>
      <c r="L58" s="13"/>
      <c r="M58" s="13"/>
    </row>
    <row r="59" spans="1:13" s="14" customFormat="1" ht="66">
      <c r="A59" s="34">
        <v>45</v>
      </c>
      <c r="B59" s="37" t="s">
        <v>21</v>
      </c>
      <c r="C59" s="37"/>
      <c r="D59" s="38">
        <f t="shared" si="9"/>
        <v>40000</v>
      </c>
      <c r="E59" s="38">
        <v>0</v>
      </c>
      <c r="F59" s="38">
        <v>0</v>
      </c>
      <c r="G59" s="38">
        <v>0</v>
      </c>
      <c r="H59" s="38">
        <v>20000</v>
      </c>
      <c r="I59" s="38">
        <v>20000</v>
      </c>
      <c r="J59" s="40" t="s">
        <v>49</v>
      </c>
      <c r="K59" s="12"/>
      <c r="L59" s="13"/>
      <c r="M59" s="13"/>
    </row>
    <row r="60" spans="1:13" s="14" customFormat="1" ht="66">
      <c r="A60" s="34">
        <v>46</v>
      </c>
      <c r="B60" s="37" t="s">
        <v>6</v>
      </c>
      <c r="C60" s="37"/>
      <c r="D60" s="38">
        <f t="shared" si="9"/>
        <v>2000</v>
      </c>
      <c r="E60" s="38">
        <v>0</v>
      </c>
      <c r="F60" s="38">
        <v>0</v>
      </c>
      <c r="G60" s="38">
        <v>0</v>
      </c>
      <c r="H60" s="38">
        <v>1000</v>
      </c>
      <c r="I60" s="38">
        <v>1000</v>
      </c>
      <c r="J60" s="40" t="s">
        <v>49</v>
      </c>
      <c r="K60" s="12"/>
      <c r="L60" s="13"/>
      <c r="M60" s="13"/>
    </row>
    <row r="61" spans="1:13" s="14" customFormat="1" ht="66">
      <c r="A61" s="34">
        <v>47</v>
      </c>
      <c r="B61" s="37" t="s">
        <v>7</v>
      </c>
      <c r="C61" s="37"/>
      <c r="D61" s="38">
        <f t="shared" si="9"/>
        <v>2000</v>
      </c>
      <c r="E61" s="38">
        <v>0</v>
      </c>
      <c r="F61" s="38">
        <v>0</v>
      </c>
      <c r="G61" s="38">
        <v>0</v>
      </c>
      <c r="H61" s="38">
        <v>1000</v>
      </c>
      <c r="I61" s="38">
        <v>1000</v>
      </c>
      <c r="J61" s="40" t="s">
        <v>50</v>
      </c>
      <c r="K61" s="12"/>
      <c r="L61" s="13"/>
      <c r="M61" s="13"/>
    </row>
    <row r="62" spans="1:13" s="14" customFormat="1" ht="33">
      <c r="A62" s="34">
        <v>48</v>
      </c>
      <c r="B62" s="37" t="s">
        <v>8</v>
      </c>
      <c r="C62" s="37"/>
      <c r="D62" s="38">
        <f t="shared" si="9"/>
        <v>2000</v>
      </c>
      <c r="E62" s="38">
        <v>0</v>
      </c>
      <c r="F62" s="38">
        <v>0</v>
      </c>
      <c r="G62" s="38">
        <v>0</v>
      </c>
      <c r="H62" s="38">
        <v>1000</v>
      </c>
      <c r="I62" s="38">
        <v>1000</v>
      </c>
      <c r="J62" s="40" t="s">
        <v>43</v>
      </c>
      <c r="K62" s="12"/>
      <c r="L62" s="13"/>
      <c r="M62" s="13"/>
    </row>
    <row r="63" spans="1:13" s="14" customFormat="1" ht="66">
      <c r="A63" s="34">
        <v>49</v>
      </c>
      <c r="B63" s="37" t="s">
        <v>28</v>
      </c>
      <c r="C63" s="37"/>
      <c r="D63" s="38">
        <f t="shared" si="9"/>
        <v>2000</v>
      </c>
      <c r="E63" s="38">
        <v>0</v>
      </c>
      <c r="F63" s="38">
        <v>0</v>
      </c>
      <c r="G63" s="38">
        <v>0</v>
      </c>
      <c r="H63" s="38">
        <v>1000</v>
      </c>
      <c r="I63" s="38">
        <v>1000</v>
      </c>
      <c r="J63" s="40" t="s">
        <v>49</v>
      </c>
      <c r="K63" s="12"/>
      <c r="L63" s="13"/>
      <c r="M63" s="13"/>
    </row>
    <row r="64" spans="1:13" s="14" customFormat="1" ht="99">
      <c r="A64" s="34">
        <v>50</v>
      </c>
      <c r="B64" s="37" t="s">
        <v>9</v>
      </c>
      <c r="C64" s="37"/>
      <c r="D64" s="38">
        <f t="shared" si="9"/>
        <v>400</v>
      </c>
      <c r="E64" s="38">
        <v>0</v>
      </c>
      <c r="F64" s="38">
        <v>0</v>
      </c>
      <c r="G64" s="38">
        <v>0</v>
      </c>
      <c r="H64" s="38">
        <v>200</v>
      </c>
      <c r="I64" s="38">
        <v>200</v>
      </c>
      <c r="J64" s="40" t="s">
        <v>56</v>
      </c>
      <c r="K64" s="12"/>
      <c r="L64" s="13"/>
      <c r="M64" s="13"/>
    </row>
    <row r="65" spans="1:13" s="11" customFormat="1" ht="204" customHeight="1">
      <c r="A65" s="34">
        <v>51</v>
      </c>
      <c r="B65" s="35" t="s">
        <v>27</v>
      </c>
      <c r="C65" s="35"/>
      <c r="D65" s="36">
        <f aca="true" t="shared" si="10" ref="D65:I65">D66+D68+D70</f>
        <v>1755</v>
      </c>
      <c r="E65" s="36">
        <f>E66+E68+E70</f>
        <v>355</v>
      </c>
      <c r="F65" s="36">
        <f t="shared" si="10"/>
        <v>0</v>
      </c>
      <c r="G65" s="36">
        <f t="shared" si="10"/>
        <v>0</v>
      </c>
      <c r="H65" s="36">
        <f t="shared" si="10"/>
        <v>700</v>
      </c>
      <c r="I65" s="36">
        <f t="shared" si="10"/>
        <v>700</v>
      </c>
      <c r="J65" s="32" t="s">
        <v>2</v>
      </c>
      <c r="K65" s="9"/>
      <c r="L65" s="10"/>
      <c r="M65" s="10"/>
    </row>
    <row r="66" spans="1:13" s="14" customFormat="1" ht="33">
      <c r="A66" s="34">
        <v>52</v>
      </c>
      <c r="B66" s="37" t="s">
        <v>4</v>
      </c>
      <c r="C66" s="37"/>
      <c r="D66" s="38">
        <f aca="true" t="shared" si="11" ref="D66:D71">SUM(E66:I66)</f>
        <v>198.8</v>
      </c>
      <c r="E66" s="38">
        <f>E67</f>
        <v>198.8</v>
      </c>
      <c r="F66" s="38">
        <v>0</v>
      </c>
      <c r="G66" s="38">
        <v>0</v>
      </c>
      <c r="H66" s="38">
        <v>0</v>
      </c>
      <c r="I66" s="38">
        <v>0</v>
      </c>
      <c r="J66" s="34"/>
      <c r="K66" s="12"/>
      <c r="L66" s="13"/>
      <c r="M66" s="13"/>
    </row>
    <row r="67" spans="1:13" s="14" customFormat="1" ht="66">
      <c r="A67" s="34">
        <v>53</v>
      </c>
      <c r="B67" s="37" t="s">
        <v>15</v>
      </c>
      <c r="C67" s="37"/>
      <c r="D67" s="38">
        <f t="shared" si="11"/>
        <v>198.8</v>
      </c>
      <c r="E67" s="38">
        <v>198.8</v>
      </c>
      <c r="F67" s="38">
        <v>0</v>
      </c>
      <c r="G67" s="38">
        <v>0</v>
      </c>
      <c r="H67" s="38">
        <v>0</v>
      </c>
      <c r="I67" s="38">
        <v>0</v>
      </c>
      <c r="J67" s="40" t="s">
        <v>52</v>
      </c>
      <c r="K67" s="12"/>
      <c r="L67" s="13"/>
      <c r="M67" s="13"/>
    </row>
    <row r="68" spans="1:13" s="14" customFormat="1" ht="33">
      <c r="A68" s="34">
        <v>54</v>
      </c>
      <c r="B68" s="37" t="s">
        <v>1</v>
      </c>
      <c r="C68" s="37"/>
      <c r="D68" s="38">
        <f t="shared" si="11"/>
        <v>85.2</v>
      </c>
      <c r="E68" s="38">
        <f>E69</f>
        <v>85.2</v>
      </c>
      <c r="F68" s="38">
        <f>F69</f>
        <v>0</v>
      </c>
      <c r="G68" s="38">
        <f>G69</f>
        <v>0</v>
      </c>
      <c r="H68" s="38">
        <f>H69</f>
        <v>0</v>
      </c>
      <c r="I68" s="38">
        <f>I69</f>
        <v>0</v>
      </c>
      <c r="J68" s="34"/>
      <c r="K68" s="12"/>
      <c r="L68" s="13"/>
      <c r="M68" s="13"/>
    </row>
    <row r="69" spans="1:13" s="14" customFormat="1" ht="66">
      <c r="A69" s="34">
        <v>55</v>
      </c>
      <c r="B69" s="37" t="s">
        <v>15</v>
      </c>
      <c r="C69" s="37"/>
      <c r="D69" s="38">
        <f t="shared" si="11"/>
        <v>85.2</v>
      </c>
      <c r="E69" s="38">
        <v>85.2</v>
      </c>
      <c r="F69" s="38">
        <v>0</v>
      </c>
      <c r="G69" s="38">
        <v>0</v>
      </c>
      <c r="H69" s="38">
        <v>0</v>
      </c>
      <c r="I69" s="38">
        <v>0</v>
      </c>
      <c r="J69" s="40" t="s">
        <v>52</v>
      </c>
      <c r="K69" s="12"/>
      <c r="L69" s="13"/>
      <c r="M69" s="13"/>
    </row>
    <row r="70" spans="1:13" s="14" customFormat="1" ht="66">
      <c r="A70" s="34">
        <v>56</v>
      </c>
      <c r="B70" s="37" t="s">
        <v>17</v>
      </c>
      <c r="C70" s="37"/>
      <c r="D70" s="38">
        <f t="shared" si="11"/>
        <v>1471</v>
      </c>
      <c r="E70" s="38">
        <f>E71</f>
        <v>71</v>
      </c>
      <c r="F70" s="38">
        <f>F71</f>
        <v>0</v>
      </c>
      <c r="G70" s="38">
        <f>G71</f>
        <v>0</v>
      </c>
      <c r="H70" s="38">
        <f>H71</f>
        <v>700</v>
      </c>
      <c r="I70" s="38">
        <f>I71</f>
        <v>700</v>
      </c>
      <c r="J70" s="34"/>
      <c r="K70" s="12"/>
      <c r="L70" s="13"/>
      <c r="M70" s="13"/>
    </row>
    <row r="71" spans="1:13" s="14" customFormat="1" ht="66">
      <c r="A71" s="34">
        <v>57</v>
      </c>
      <c r="B71" s="37" t="s">
        <v>15</v>
      </c>
      <c r="C71" s="37"/>
      <c r="D71" s="38">
        <f t="shared" si="11"/>
        <v>1471</v>
      </c>
      <c r="E71" s="38">
        <v>71</v>
      </c>
      <c r="F71" s="38">
        <v>0</v>
      </c>
      <c r="G71" s="38">
        <v>0</v>
      </c>
      <c r="H71" s="38">
        <v>700</v>
      </c>
      <c r="I71" s="38">
        <v>700</v>
      </c>
      <c r="J71" s="40" t="s">
        <v>52</v>
      </c>
      <c r="K71" s="12"/>
      <c r="L71" s="13"/>
      <c r="M71" s="13"/>
    </row>
    <row r="72" spans="1:13" s="11" customFormat="1" ht="173.25" customHeight="1">
      <c r="A72" s="34">
        <v>58</v>
      </c>
      <c r="B72" s="35" t="s">
        <v>19</v>
      </c>
      <c r="C72" s="35"/>
      <c r="D72" s="36">
        <f aca="true" t="shared" si="12" ref="D72:I72">D73+D74+D81</f>
        <v>842068.2100000001</v>
      </c>
      <c r="E72" s="36">
        <f>E73+E74+E81</f>
        <v>154463.91</v>
      </c>
      <c r="F72" s="36">
        <f t="shared" si="12"/>
        <v>152412.50000000003</v>
      </c>
      <c r="G72" s="36">
        <f t="shared" si="12"/>
        <v>163357.80000000002</v>
      </c>
      <c r="H72" s="36">
        <f t="shared" si="12"/>
        <v>181387</v>
      </c>
      <c r="I72" s="36">
        <f t="shared" si="12"/>
        <v>190447</v>
      </c>
      <c r="J72" s="32" t="s">
        <v>2</v>
      </c>
      <c r="K72" s="9"/>
      <c r="L72" s="10"/>
      <c r="M72" s="10"/>
    </row>
    <row r="73" spans="1:13" s="14" customFormat="1" ht="33">
      <c r="A73" s="34">
        <v>59</v>
      </c>
      <c r="B73" s="37" t="s">
        <v>4</v>
      </c>
      <c r="C73" s="37"/>
      <c r="D73" s="38">
        <f aca="true" t="shared" si="13" ref="D73:D88">SUM(E73:I73)</f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2"/>
      <c r="K73" s="12"/>
      <c r="L73" s="13"/>
      <c r="M73" s="13"/>
    </row>
    <row r="74" spans="1:13" s="14" customFormat="1" ht="33">
      <c r="A74" s="34">
        <v>60</v>
      </c>
      <c r="B74" s="37" t="s">
        <v>1</v>
      </c>
      <c r="C74" s="37"/>
      <c r="D74" s="38">
        <f>SUM(E74:I74)</f>
        <v>0</v>
      </c>
      <c r="E74" s="38">
        <f>SUM(E75:E80)</f>
        <v>0</v>
      </c>
      <c r="F74" s="38">
        <f>SUM(F75:F80)</f>
        <v>0</v>
      </c>
      <c r="G74" s="38">
        <f>SUM(G75:G80)</f>
        <v>0</v>
      </c>
      <c r="H74" s="38">
        <f>SUM(H75:H80)</f>
        <v>0</v>
      </c>
      <c r="I74" s="38">
        <f>SUM(I75:I80)</f>
        <v>0</v>
      </c>
      <c r="J74" s="32"/>
      <c r="K74" s="12"/>
      <c r="L74" s="13"/>
      <c r="M74" s="13"/>
    </row>
    <row r="75" spans="1:13" s="14" customFormat="1" ht="66">
      <c r="A75" s="34">
        <v>61</v>
      </c>
      <c r="B75" s="37" t="s">
        <v>14</v>
      </c>
      <c r="C75" s="37"/>
      <c r="D75" s="38">
        <f t="shared" si="13"/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4" t="s">
        <v>53</v>
      </c>
      <c r="K75" s="12"/>
      <c r="L75" s="13"/>
      <c r="M75" s="13"/>
    </row>
    <row r="76" spans="1:13" s="14" customFormat="1" ht="66">
      <c r="A76" s="34">
        <v>62</v>
      </c>
      <c r="B76" s="37" t="s">
        <v>21</v>
      </c>
      <c r="C76" s="37"/>
      <c r="D76" s="38">
        <f t="shared" si="13"/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4" t="s">
        <v>53</v>
      </c>
      <c r="K76" s="12"/>
      <c r="L76" s="13"/>
      <c r="M76" s="13"/>
    </row>
    <row r="77" spans="1:13" s="14" customFormat="1" ht="66">
      <c r="A77" s="34">
        <v>63</v>
      </c>
      <c r="B77" s="37" t="s">
        <v>6</v>
      </c>
      <c r="C77" s="37"/>
      <c r="D77" s="38">
        <f t="shared" si="13"/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4" t="s">
        <v>54</v>
      </c>
      <c r="K77" s="12"/>
      <c r="L77" s="13"/>
      <c r="M77" s="13"/>
    </row>
    <row r="78" spans="1:13" s="14" customFormat="1" ht="66">
      <c r="A78" s="34">
        <v>64</v>
      </c>
      <c r="B78" s="37" t="s">
        <v>7</v>
      </c>
      <c r="C78" s="37"/>
      <c r="D78" s="38">
        <f t="shared" si="13"/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4" t="s">
        <v>53</v>
      </c>
      <c r="K78" s="12"/>
      <c r="L78" s="13"/>
      <c r="M78" s="13"/>
    </row>
    <row r="79" spans="1:13" s="14" customFormat="1" ht="66">
      <c r="A79" s="34">
        <v>65</v>
      </c>
      <c r="B79" s="37" t="s">
        <v>8</v>
      </c>
      <c r="C79" s="37"/>
      <c r="D79" s="38">
        <f t="shared" si="13"/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4" t="s">
        <v>53</v>
      </c>
      <c r="K79" s="12"/>
      <c r="L79" s="13"/>
      <c r="M79" s="13"/>
    </row>
    <row r="80" spans="1:13" s="17" customFormat="1" ht="70.5" customHeight="1">
      <c r="A80" s="34">
        <v>66</v>
      </c>
      <c r="B80" s="37" t="s">
        <v>28</v>
      </c>
      <c r="C80" s="37"/>
      <c r="D80" s="38">
        <f>SUM(E80:I80)</f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40" t="s">
        <v>53</v>
      </c>
      <c r="K80" s="18"/>
      <c r="L80" s="16"/>
      <c r="M80" s="16"/>
    </row>
    <row r="81" spans="1:13" s="14" customFormat="1" ht="66">
      <c r="A81" s="34">
        <v>67</v>
      </c>
      <c r="B81" s="37" t="s">
        <v>17</v>
      </c>
      <c r="C81" s="37"/>
      <c r="D81" s="38">
        <f t="shared" si="13"/>
        <v>842068.2100000001</v>
      </c>
      <c r="E81" s="38">
        <f>E82+E83+E84+E85+E86+E87+E89+E88-0.1</f>
        <v>154463.91</v>
      </c>
      <c r="F81" s="38">
        <f>F82+F83+F84+F85+F86+F87+F89+F88+0.1</f>
        <v>152412.50000000003</v>
      </c>
      <c r="G81" s="38">
        <f>G82+G83+G84+G85+G86+G87+G89+G88</f>
        <v>163357.80000000002</v>
      </c>
      <c r="H81" s="38">
        <f>H82+H83+H84+H85+H86+H87+H89+H88</f>
        <v>181387</v>
      </c>
      <c r="I81" s="38">
        <f>I82+I83+I84+I85+I86+I87+I89+I88</f>
        <v>190447</v>
      </c>
      <c r="J81" s="32"/>
      <c r="K81" s="12"/>
      <c r="L81" s="13"/>
      <c r="M81" s="13"/>
    </row>
    <row r="82" spans="1:13" ht="66">
      <c r="A82" s="34">
        <v>68</v>
      </c>
      <c r="B82" s="37" t="s">
        <v>14</v>
      </c>
      <c r="C82" s="37"/>
      <c r="D82" s="38">
        <f t="shared" si="13"/>
        <v>404640.645</v>
      </c>
      <c r="E82" s="42">
        <f>72835.834+3000-640</f>
        <v>75195.834</v>
      </c>
      <c r="F82" s="38">
        <f>78673.698-1200</f>
        <v>77473.698</v>
      </c>
      <c r="G82" s="38">
        <v>81542.113</v>
      </c>
      <c r="H82" s="38">
        <v>83136</v>
      </c>
      <c r="I82" s="38">
        <v>87293</v>
      </c>
      <c r="J82" s="40" t="s">
        <v>49</v>
      </c>
      <c r="K82" s="7"/>
      <c r="L82" s="2"/>
      <c r="M82" s="2"/>
    </row>
    <row r="83" spans="1:13" ht="66">
      <c r="A83" s="34">
        <v>69</v>
      </c>
      <c r="B83" s="37" t="s">
        <v>15</v>
      </c>
      <c r="C83" s="37"/>
      <c r="D83" s="38">
        <f t="shared" si="13"/>
        <v>220</v>
      </c>
      <c r="E83" s="42">
        <v>20</v>
      </c>
      <c r="F83" s="38">
        <v>0</v>
      </c>
      <c r="G83" s="38">
        <v>0</v>
      </c>
      <c r="H83" s="38">
        <v>100</v>
      </c>
      <c r="I83" s="38">
        <v>100</v>
      </c>
      <c r="J83" s="40" t="s">
        <v>52</v>
      </c>
      <c r="K83" s="7"/>
      <c r="L83" s="2"/>
      <c r="M83" s="2"/>
    </row>
    <row r="84" spans="1:13" ht="66">
      <c r="A84" s="34">
        <v>70</v>
      </c>
      <c r="B84" s="37" t="s">
        <v>21</v>
      </c>
      <c r="C84" s="37"/>
      <c r="D84" s="38">
        <f t="shared" si="13"/>
        <v>114706.26699999999</v>
      </c>
      <c r="E84" s="38">
        <f>20123.244+300+0.1</f>
        <v>20423.343999999997</v>
      </c>
      <c r="F84" s="38">
        <f>19492.561-0.1</f>
        <v>19492.461000000003</v>
      </c>
      <c r="G84" s="38">
        <v>20213.462</v>
      </c>
      <c r="H84" s="38">
        <v>26623</v>
      </c>
      <c r="I84" s="38">
        <v>27954</v>
      </c>
      <c r="J84" s="40" t="s">
        <v>49</v>
      </c>
      <c r="K84" s="7"/>
      <c r="L84" s="2"/>
      <c r="M84" s="2"/>
    </row>
    <row r="85" spans="1:13" ht="66">
      <c r="A85" s="34">
        <v>71</v>
      </c>
      <c r="B85" s="37" t="s">
        <v>6</v>
      </c>
      <c r="C85" s="37"/>
      <c r="D85" s="38">
        <f>SUM(E85:I85)-0.1</f>
        <v>47279.974</v>
      </c>
      <c r="E85" s="38">
        <f>8246.633-300</f>
        <v>7946.633</v>
      </c>
      <c r="F85" s="38">
        <v>8583.118</v>
      </c>
      <c r="G85" s="38">
        <v>8878.323</v>
      </c>
      <c r="H85" s="38">
        <v>10669</v>
      </c>
      <c r="I85" s="38">
        <v>11203</v>
      </c>
      <c r="J85" s="40" t="s">
        <v>49</v>
      </c>
      <c r="K85" s="7"/>
      <c r="L85" s="2"/>
      <c r="M85" s="2"/>
    </row>
    <row r="86" spans="1:13" ht="70.5" customHeight="1">
      <c r="A86" s="34">
        <v>72</v>
      </c>
      <c r="B86" s="37" t="s">
        <v>7</v>
      </c>
      <c r="C86" s="37"/>
      <c r="D86" s="38">
        <f t="shared" si="13"/>
        <v>67040.898</v>
      </c>
      <c r="E86" s="38">
        <f>11802.541+24.79</f>
        <v>11827.331</v>
      </c>
      <c r="F86" s="38">
        <v>12785.77</v>
      </c>
      <c r="G86" s="38">
        <v>13241.797</v>
      </c>
      <c r="H86" s="38">
        <v>14237</v>
      </c>
      <c r="I86" s="38">
        <v>14949</v>
      </c>
      <c r="J86" s="40" t="s">
        <v>50</v>
      </c>
      <c r="K86" s="7"/>
      <c r="L86" s="2"/>
      <c r="M86" s="2"/>
    </row>
    <row r="87" spans="1:13" ht="66">
      <c r="A87" s="34">
        <v>73</v>
      </c>
      <c r="B87" s="37" t="s">
        <v>8</v>
      </c>
      <c r="C87" s="37"/>
      <c r="D87" s="38">
        <f t="shared" si="13"/>
        <v>122742.308</v>
      </c>
      <c r="E87" s="38">
        <f>22603.979-500</f>
        <v>22103.979</v>
      </c>
      <c r="F87" s="38">
        <v>20922.389</v>
      </c>
      <c r="G87" s="38">
        <v>21694.94</v>
      </c>
      <c r="H87" s="38">
        <v>28303</v>
      </c>
      <c r="I87" s="38">
        <v>29718</v>
      </c>
      <c r="J87" s="40" t="s">
        <v>49</v>
      </c>
      <c r="K87" s="7"/>
      <c r="L87" s="2"/>
      <c r="M87" s="2"/>
    </row>
    <row r="88" spans="1:13" ht="101.25" customHeight="1">
      <c r="A88" s="34">
        <v>74</v>
      </c>
      <c r="B88" s="37" t="s">
        <v>9</v>
      </c>
      <c r="C88" s="37"/>
      <c r="D88" s="38">
        <f t="shared" si="13"/>
        <v>225</v>
      </c>
      <c r="E88" s="38">
        <v>25</v>
      </c>
      <c r="F88" s="38">
        <v>0</v>
      </c>
      <c r="G88" s="38">
        <v>0</v>
      </c>
      <c r="H88" s="38">
        <v>100</v>
      </c>
      <c r="I88" s="38">
        <v>100</v>
      </c>
      <c r="J88" s="40" t="s">
        <v>56</v>
      </c>
      <c r="K88" s="7"/>
      <c r="L88" s="2"/>
      <c r="M88" s="2"/>
    </row>
    <row r="89" spans="1:13" ht="80.25" customHeight="1">
      <c r="A89" s="34">
        <v>75</v>
      </c>
      <c r="B89" s="37" t="s">
        <v>28</v>
      </c>
      <c r="C89" s="37"/>
      <c r="D89" s="38">
        <f>SUM(E89:I89)+0.1</f>
        <v>85213.118</v>
      </c>
      <c r="E89" s="38">
        <f>16091.889+204+426-100+300</f>
        <v>16921.889</v>
      </c>
      <c r="F89" s="38">
        <f>17154.964-4000</f>
        <v>13154.964</v>
      </c>
      <c r="G89" s="38">
        <v>17787.165</v>
      </c>
      <c r="H89" s="38">
        <v>18219</v>
      </c>
      <c r="I89" s="38">
        <v>19130</v>
      </c>
      <c r="J89" s="40" t="s">
        <v>49</v>
      </c>
      <c r="K89" s="7"/>
      <c r="L89" s="2"/>
      <c r="M89" s="2"/>
    </row>
    <row r="90" spans="1:13" s="11" customFormat="1" ht="105.75" customHeight="1">
      <c r="A90" s="34">
        <v>76</v>
      </c>
      <c r="B90" s="35" t="s">
        <v>34</v>
      </c>
      <c r="C90" s="35"/>
      <c r="D90" s="36">
        <f aca="true" t="shared" si="14" ref="D90:I90">D91+D92+D93</f>
        <v>233279</v>
      </c>
      <c r="E90" s="36">
        <f t="shared" si="14"/>
        <v>42211</v>
      </c>
      <c r="F90" s="36">
        <f t="shared" si="14"/>
        <v>45722</v>
      </c>
      <c r="G90" s="36">
        <f t="shared" si="14"/>
        <v>47438</v>
      </c>
      <c r="H90" s="36">
        <f t="shared" si="14"/>
        <v>47760</v>
      </c>
      <c r="I90" s="36">
        <f t="shared" si="14"/>
        <v>50148</v>
      </c>
      <c r="J90" s="32"/>
      <c r="K90" s="9"/>
      <c r="L90" s="10"/>
      <c r="M90" s="10"/>
    </row>
    <row r="91" spans="1:13" s="14" customFormat="1" ht="33">
      <c r="A91" s="34">
        <v>77</v>
      </c>
      <c r="B91" s="37" t="s">
        <v>4</v>
      </c>
      <c r="C91" s="37"/>
      <c r="D91" s="38">
        <f>SUM(E91:I91)</f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4"/>
      <c r="K91" s="12"/>
      <c r="L91" s="13"/>
      <c r="M91" s="13"/>
    </row>
    <row r="92" spans="1:13" s="14" customFormat="1" ht="33">
      <c r="A92" s="34">
        <v>78</v>
      </c>
      <c r="B92" s="37" t="s">
        <v>1</v>
      </c>
      <c r="C92" s="37"/>
      <c r="D92" s="38">
        <f>SUM(E92:I92)</f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4"/>
      <c r="K92" s="12"/>
      <c r="L92" s="13"/>
      <c r="M92" s="13"/>
    </row>
    <row r="93" spans="1:13" s="14" customFormat="1" ht="66">
      <c r="A93" s="34">
        <v>79</v>
      </c>
      <c r="B93" s="37" t="s">
        <v>17</v>
      </c>
      <c r="C93" s="37"/>
      <c r="D93" s="38">
        <f>SUM(E93:I93)</f>
        <v>233279</v>
      </c>
      <c r="E93" s="38">
        <f>E94</f>
        <v>42211</v>
      </c>
      <c r="F93" s="38">
        <f>F94</f>
        <v>45722</v>
      </c>
      <c r="G93" s="38">
        <f>G94</f>
        <v>47438</v>
      </c>
      <c r="H93" s="38">
        <f>H94</f>
        <v>47760</v>
      </c>
      <c r="I93" s="38">
        <f>I94</f>
        <v>50148</v>
      </c>
      <c r="J93" s="34"/>
      <c r="K93" s="12"/>
      <c r="L93" s="13"/>
      <c r="M93" s="13"/>
    </row>
    <row r="94" spans="1:13" ht="106.5" customHeight="1">
      <c r="A94" s="34">
        <v>80</v>
      </c>
      <c r="B94" s="37" t="s">
        <v>15</v>
      </c>
      <c r="C94" s="37"/>
      <c r="D94" s="38">
        <f>SUM(E94:I94)</f>
        <v>233279</v>
      </c>
      <c r="E94" s="38">
        <f>42037+600-426</f>
        <v>42211</v>
      </c>
      <c r="F94" s="38">
        <v>45722</v>
      </c>
      <c r="G94" s="38">
        <v>47438</v>
      </c>
      <c r="H94" s="38">
        <v>47760</v>
      </c>
      <c r="I94" s="38">
        <v>50148</v>
      </c>
      <c r="J94" s="40" t="s">
        <v>55</v>
      </c>
      <c r="K94" s="7"/>
      <c r="L94" s="2"/>
      <c r="M94" s="2"/>
    </row>
    <row r="95" spans="1:13" s="11" customFormat="1" ht="304.5" customHeight="1">
      <c r="A95" s="34">
        <v>81</v>
      </c>
      <c r="B95" s="35" t="s">
        <v>35</v>
      </c>
      <c r="C95" s="35"/>
      <c r="D95" s="36">
        <f aca="true" t="shared" si="15" ref="D95:I95">D96+D97+D98</f>
        <v>1350</v>
      </c>
      <c r="E95" s="36">
        <f t="shared" si="15"/>
        <v>100</v>
      </c>
      <c r="F95" s="36">
        <f t="shared" si="15"/>
        <v>200</v>
      </c>
      <c r="G95" s="36">
        <f t="shared" si="15"/>
        <v>200</v>
      </c>
      <c r="H95" s="36">
        <f t="shared" si="15"/>
        <v>400</v>
      </c>
      <c r="I95" s="36">
        <f t="shared" si="15"/>
        <v>450</v>
      </c>
      <c r="J95" s="32"/>
      <c r="K95" s="9"/>
      <c r="L95" s="10"/>
      <c r="M95" s="10"/>
    </row>
    <row r="96" spans="1:13" s="14" customFormat="1" ht="33">
      <c r="A96" s="34">
        <v>82</v>
      </c>
      <c r="B96" s="37" t="s">
        <v>4</v>
      </c>
      <c r="C96" s="37"/>
      <c r="D96" s="38">
        <f>SUM(E96:I96)</f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4"/>
      <c r="K96" s="12"/>
      <c r="L96" s="13"/>
      <c r="M96" s="13"/>
    </row>
    <row r="97" spans="1:13" s="14" customFormat="1" ht="33">
      <c r="A97" s="34">
        <v>83</v>
      </c>
      <c r="B97" s="37" t="s">
        <v>1</v>
      </c>
      <c r="C97" s="37"/>
      <c r="D97" s="38">
        <f>SUM(E97:I97)</f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4"/>
      <c r="K97" s="12"/>
      <c r="L97" s="13"/>
      <c r="M97" s="13"/>
    </row>
    <row r="98" spans="1:13" s="14" customFormat="1" ht="66">
      <c r="A98" s="34">
        <v>84</v>
      </c>
      <c r="B98" s="37" t="s">
        <v>17</v>
      </c>
      <c r="C98" s="37"/>
      <c r="D98" s="38">
        <f>SUM(E98:I98)</f>
        <v>1350</v>
      </c>
      <c r="E98" s="38">
        <f>E99</f>
        <v>100</v>
      </c>
      <c r="F98" s="38">
        <f>F99</f>
        <v>200</v>
      </c>
      <c r="G98" s="38">
        <f>G99</f>
        <v>200</v>
      </c>
      <c r="H98" s="38">
        <f>H99</f>
        <v>400</v>
      </c>
      <c r="I98" s="38">
        <f>I99</f>
        <v>450</v>
      </c>
      <c r="J98" s="34"/>
      <c r="K98" s="12"/>
      <c r="L98" s="13"/>
      <c r="M98" s="13"/>
    </row>
    <row r="99" spans="1:13" ht="104.25" customHeight="1">
      <c r="A99" s="34">
        <v>85</v>
      </c>
      <c r="B99" s="37" t="s">
        <v>15</v>
      </c>
      <c r="C99" s="37"/>
      <c r="D99" s="38">
        <f>SUM(E99:I99)</f>
        <v>1350</v>
      </c>
      <c r="E99" s="38">
        <v>100</v>
      </c>
      <c r="F99" s="38">
        <v>200</v>
      </c>
      <c r="G99" s="38">
        <v>200</v>
      </c>
      <c r="H99" s="38">
        <v>400</v>
      </c>
      <c r="I99" s="38">
        <v>450</v>
      </c>
      <c r="J99" s="40" t="s">
        <v>55</v>
      </c>
      <c r="K99" s="7"/>
      <c r="L99" s="2"/>
      <c r="M99" s="2"/>
    </row>
    <row r="100" spans="1:13" s="11" customFormat="1" ht="139.5" customHeight="1">
      <c r="A100" s="34">
        <v>86</v>
      </c>
      <c r="B100" s="35" t="s">
        <v>36</v>
      </c>
      <c r="C100" s="35"/>
      <c r="D100" s="36">
        <f aca="true" t="shared" si="16" ref="D100:I100">D101+D102+D103</f>
        <v>55674</v>
      </c>
      <c r="E100" s="36">
        <f t="shared" si="16"/>
        <v>8287</v>
      </c>
      <c r="F100" s="36">
        <f>F101+F102+F103</f>
        <v>8968</v>
      </c>
      <c r="G100" s="36">
        <f t="shared" si="16"/>
        <v>9284</v>
      </c>
      <c r="H100" s="36">
        <f t="shared" si="16"/>
        <v>14212</v>
      </c>
      <c r="I100" s="36">
        <f t="shared" si="16"/>
        <v>14923</v>
      </c>
      <c r="J100" s="32"/>
      <c r="K100" s="9"/>
      <c r="L100" s="10"/>
      <c r="M100" s="10"/>
    </row>
    <row r="101" spans="1:13" s="14" customFormat="1" ht="33">
      <c r="A101" s="34">
        <v>87</v>
      </c>
      <c r="B101" s="37" t="s">
        <v>4</v>
      </c>
      <c r="C101" s="37"/>
      <c r="D101" s="38">
        <f>SUM(E101:I101)</f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4"/>
      <c r="K101" s="12"/>
      <c r="L101" s="13"/>
      <c r="M101" s="13"/>
    </row>
    <row r="102" spans="1:13" s="14" customFormat="1" ht="33">
      <c r="A102" s="34">
        <v>88</v>
      </c>
      <c r="B102" s="37" t="s">
        <v>1</v>
      </c>
      <c r="C102" s="37"/>
      <c r="D102" s="38">
        <f>SUM(E102:I102)</f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4"/>
      <c r="K102" s="12"/>
      <c r="L102" s="13"/>
      <c r="M102" s="13"/>
    </row>
    <row r="103" spans="1:13" s="14" customFormat="1" ht="66">
      <c r="A103" s="34">
        <v>89</v>
      </c>
      <c r="B103" s="37" t="s">
        <v>17</v>
      </c>
      <c r="C103" s="37"/>
      <c r="D103" s="38">
        <f>SUM(E103:I103)</f>
        <v>55674</v>
      </c>
      <c r="E103" s="38">
        <f>E104</f>
        <v>8287</v>
      </c>
      <c r="F103" s="38">
        <f>F104</f>
        <v>8968</v>
      </c>
      <c r="G103" s="38">
        <f>G104</f>
        <v>9284</v>
      </c>
      <c r="H103" s="38">
        <f>H104</f>
        <v>14212</v>
      </c>
      <c r="I103" s="38">
        <f>I104</f>
        <v>14923</v>
      </c>
      <c r="J103" s="34"/>
      <c r="K103" s="12"/>
      <c r="L103" s="13"/>
      <c r="M103" s="13"/>
    </row>
    <row r="104" spans="1:13" ht="99" customHeight="1">
      <c r="A104" s="34">
        <v>90</v>
      </c>
      <c r="B104" s="37" t="s">
        <v>9</v>
      </c>
      <c r="C104" s="37"/>
      <c r="D104" s="38">
        <f>SUM(E104:I104)</f>
        <v>55674</v>
      </c>
      <c r="E104" s="38">
        <v>8287</v>
      </c>
      <c r="F104" s="38">
        <v>8968</v>
      </c>
      <c r="G104" s="38">
        <v>9284</v>
      </c>
      <c r="H104" s="38">
        <v>14212</v>
      </c>
      <c r="I104" s="38">
        <v>14923</v>
      </c>
      <c r="J104" s="40" t="s">
        <v>57</v>
      </c>
      <c r="K104" s="7"/>
      <c r="L104" s="2"/>
      <c r="M104" s="2"/>
    </row>
    <row r="105" spans="1:13" ht="72" customHeight="1">
      <c r="A105" s="34">
        <v>91</v>
      </c>
      <c r="B105" s="35" t="s">
        <v>37</v>
      </c>
      <c r="C105" s="35"/>
      <c r="D105" s="36">
        <f>D106+D107+D108</f>
        <v>52268.5</v>
      </c>
      <c r="E105" s="36">
        <f>E108</f>
        <v>9353.8</v>
      </c>
      <c r="F105" s="36">
        <f>F108</f>
        <v>9853.5</v>
      </c>
      <c r="G105" s="36">
        <f>G108</f>
        <v>10217.2</v>
      </c>
      <c r="H105" s="36">
        <f>H108</f>
        <v>11144</v>
      </c>
      <c r="I105" s="36">
        <f>I108</f>
        <v>11700</v>
      </c>
      <c r="J105" s="32"/>
      <c r="K105" s="7"/>
      <c r="L105" s="2"/>
      <c r="M105" s="2"/>
    </row>
    <row r="106" spans="1:13" ht="33">
      <c r="A106" s="34">
        <v>92</v>
      </c>
      <c r="B106" s="37" t="s">
        <v>4</v>
      </c>
      <c r="C106" s="37"/>
      <c r="D106" s="38">
        <f>SUM(E106:I106)</f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4"/>
      <c r="K106" s="7"/>
      <c r="L106" s="2"/>
      <c r="M106" s="2"/>
    </row>
    <row r="107" spans="1:13" ht="33">
      <c r="A107" s="34">
        <v>93</v>
      </c>
      <c r="B107" s="37" t="s">
        <v>1</v>
      </c>
      <c r="C107" s="37"/>
      <c r="D107" s="38">
        <f>SUM(E107:I107)</f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4"/>
      <c r="K107" s="7"/>
      <c r="L107" s="2"/>
      <c r="M107" s="2"/>
    </row>
    <row r="108" spans="1:13" ht="33">
      <c r="A108" s="34">
        <v>94</v>
      </c>
      <c r="B108" s="37" t="s">
        <v>18</v>
      </c>
      <c r="C108" s="37"/>
      <c r="D108" s="38">
        <f>SUM(E108:I108)</f>
        <v>52268.5</v>
      </c>
      <c r="E108" s="38">
        <f>E109+E110</f>
        <v>9353.8</v>
      </c>
      <c r="F108" s="38">
        <f>F109+F110</f>
        <v>9853.5</v>
      </c>
      <c r="G108" s="38">
        <f>G109+G110</f>
        <v>10217.2</v>
      </c>
      <c r="H108" s="38">
        <f>H109+H110</f>
        <v>11144</v>
      </c>
      <c r="I108" s="38">
        <f>I109+I110</f>
        <v>11700</v>
      </c>
      <c r="J108" s="34"/>
      <c r="K108" s="7"/>
      <c r="L108" s="2"/>
      <c r="M108" s="2"/>
    </row>
    <row r="109" spans="1:13" ht="99">
      <c r="A109" s="34">
        <v>95</v>
      </c>
      <c r="B109" s="37" t="s">
        <v>13</v>
      </c>
      <c r="C109" s="37"/>
      <c r="D109" s="38">
        <f>SUM(E109:I109)</f>
        <v>40090.5</v>
      </c>
      <c r="E109" s="38">
        <v>7165</v>
      </c>
      <c r="F109" s="38">
        <v>7504</v>
      </c>
      <c r="G109" s="38">
        <v>7779.5</v>
      </c>
      <c r="H109" s="38">
        <v>8606</v>
      </c>
      <c r="I109" s="38">
        <v>9036</v>
      </c>
      <c r="J109" s="40">
        <v>21</v>
      </c>
      <c r="K109" s="7"/>
      <c r="L109" s="2"/>
      <c r="M109" s="2"/>
    </row>
    <row r="110" spans="1:13" ht="74.25" customHeight="1">
      <c r="A110" s="34">
        <v>96</v>
      </c>
      <c r="B110" s="37" t="s">
        <v>20</v>
      </c>
      <c r="C110" s="37"/>
      <c r="D110" s="38">
        <f>SUM(E110:I110)</f>
        <v>12178</v>
      </c>
      <c r="E110" s="38">
        <v>2188.8</v>
      </c>
      <c r="F110" s="38">
        <v>2349.5</v>
      </c>
      <c r="G110" s="38">
        <v>2437.7</v>
      </c>
      <c r="H110" s="38">
        <v>2538</v>
      </c>
      <c r="I110" s="38">
        <v>2664</v>
      </c>
      <c r="J110" s="40">
        <v>21</v>
      </c>
      <c r="K110" s="7"/>
      <c r="L110" s="2"/>
      <c r="M110" s="2"/>
    </row>
    <row r="111" spans="1:13" ht="99">
      <c r="A111" s="34">
        <v>97</v>
      </c>
      <c r="B111" s="35" t="s">
        <v>38</v>
      </c>
      <c r="C111" s="35"/>
      <c r="D111" s="36">
        <f>D112+D113+D114</f>
        <v>4000</v>
      </c>
      <c r="E111" s="36">
        <f>E114</f>
        <v>0</v>
      </c>
      <c r="F111" s="36">
        <f>F114</f>
        <v>0</v>
      </c>
      <c r="G111" s="36">
        <f>G114</f>
        <v>0</v>
      </c>
      <c r="H111" s="36">
        <f>H114</f>
        <v>2000</v>
      </c>
      <c r="I111" s="36">
        <f>I114</f>
        <v>2000</v>
      </c>
      <c r="J111" s="32"/>
      <c r="K111" s="7"/>
      <c r="L111" s="2"/>
      <c r="M111" s="2"/>
    </row>
    <row r="112" spans="1:13" ht="33">
      <c r="A112" s="34">
        <v>98</v>
      </c>
      <c r="B112" s="37" t="s">
        <v>4</v>
      </c>
      <c r="C112" s="37"/>
      <c r="D112" s="38">
        <f aca="true" t="shared" si="17" ref="D112:D122">SUM(E112:I112)</f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4"/>
      <c r="K112" s="7"/>
      <c r="L112" s="2"/>
      <c r="M112" s="2"/>
    </row>
    <row r="113" spans="1:13" ht="33">
      <c r="A113" s="34">
        <v>99</v>
      </c>
      <c r="B113" s="37" t="s">
        <v>1</v>
      </c>
      <c r="C113" s="37"/>
      <c r="D113" s="38">
        <f t="shared" si="17"/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4"/>
      <c r="K113" s="7"/>
      <c r="L113" s="2"/>
      <c r="M113" s="2"/>
    </row>
    <row r="114" spans="1:13" ht="66">
      <c r="A114" s="34">
        <v>100</v>
      </c>
      <c r="B114" s="37" t="s">
        <v>17</v>
      </c>
      <c r="C114" s="37"/>
      <c r="D114" s="38">
        <f>SUM(E114:I114)</f>
        <v>4000</v>
      </c>
      <c r="E114" s="38">
        <f>SUM(E115:E122)</f>
        <v>0</v>
      </c>
      <c r="F114" s="38">
        <f>SUM(F115:F122)</f>
        <v>0</v>
      </c>
      <c r="G114" s="38">
        <f>SUM(G115:G122)</f>
        <v>0</v>
      </c>
      <c r="H114" s="38">
        <f>SUM(H115:H122)</f>
        <v>2000</v>
      </c>
      <c r="I114" s="38">
        <f>SUM(I115:I122)</f>
        <v>2000</v>
      </c>
      <c r="J114" s="34"/>
      <c r="K114" s="7"/>
      <c r="L114" s="2"/>
      <c r="M114" s="2"/>
    </row>
    <row r="115" spans="1:10" ht="66">
      <c r="A115" s="34">
        <v>101</v>
      </c>
      <c r="B115" s="37" t="s">
        <v>15</v>
      </c>
      <c r="C115" s="37"/>
      <c r="D115" s="38">
        <f t="shared" si="17"/>
        <v>800</v>
      </c>
      <c r="E115" s="38">
        <v>0</v>
      </c>
      <c r="F115" s="38">
        <v>0</v>
      </c>
      <c r="G115" s="38">
        <v>0</v>
      </c>
      <c r="H115" s="38">
        <v>400</v>
      </c>
      <c r="I115" s="38">
        <v>400</v>
      </c>
      <c r="J115" s="43" t="s">
        <v>52</v>
      </c>
    </row>
    <row r="116" spans="1:10" ht="66">
      <c r="A116" s="34">
        <v>102</v>
      </c>
      <c r="B116" s="37" t="s">
        <v>14</v>
      </c>
      <c r="C116" s="37"/>
      <c r="D116" s="38">
        <f>SUM(E116:I116)</f>
        <v>800</v>
      </c>
      <c r="E116" s="38">
        <v>0</v>
      </c>
      <c r="F116" s="38">
        <v>0</v>
      </c>
      <c r="G116" s="38">
        <v>0</v>
      </c>
      <c r="H116" s="38">
        <v>400</v>
      </c>
      <c r="I116" s="38">
        <v>400</v>
      </c>
      <c r="J116" s="43" t="s">
        <v>49</v>
      </c>
    </row>
    <row r="117" spans="1:13" ht="66">
      <c r="A117" s="34">
        <v>103</v>
      </c>
      <c r="B117" s="37" t="s">
        <v>21</v>
      </c>
      <c r="C117" s="37"/>
      <c r="D117" s="38">
        <f>SUM(E117:I117)</f>
        <v>400</v>
      </c>
      <c r="E117" s="38">
        <v>0</v>
      </c>
      <c r="F117" s="38">
        <v>0</v>
      </c>
      <c r="G117" s="38">
        <v>0</v>
      </c>
      <c r="H117" s="38">
        <v>200</v>
      </c>
      <c r="I117" s="38">
        <v>200</v>
      </c>
      <c r="J117" s="40" t="s">
        <v>49</v>
      </c>
      <c r="K117" s="7"/>
      <c r="L117" s="2"/>
      <c r="M117" s="2"/>
    </row>
    <row r="118" spans="1:13" ht="66">
      <c r="A118" s="34">
        <v>104</v>
      </c>
      <c r="B118" s="37" t="s">
        <v>7</v>
      </c>
      <c r="C118" s="37"/>
      <c r="D118" s="38">
        <f>SUM(E118:I118)</f>
        <v>400</v>
      </c>
      <c r="E118" s="38">
        <v>0</v>
      </c>
      <c r="F118" s="38">
        <v>0</v>
      </c>
      <c r="G118" s="38">
        <v>0</v>
      </c>
      <c r="H118" s="38">
        <v>200</v>
      </c>
      <c r="I118" s="38">
        <v>200</v>
      </c>
      <c r="J118" s="40" t="s">
        <v>49</v>
      </c>
      <c r="K118" s="7"/>
      <c r="L118" s="2"/>
      <c r="M118" s="2"/>
    </row>
    <row r="119" spans="1:13" ht="66">
      <c r="A119" s="34">
        <v>105</v>
      </c>
      <c r="B119" s="37" t="s">
        <v>8</v>
      </c>
      <c r="C119" s="37"/>
      <c r="D119" s="38">
        <f>SUM(E119:I119)</f>
        <v>400</v>
      </c>
      <c r="E119" s="38">
        <v>0</v>
      </c>
      <c r="F119" s="38">
        <v>0</v>
      </c>
      <c r="G119" s="38">
        <v>0</v>
      </c>
      <c r="H119" s="38">
        <v>200</v>
      </c>
      <c r="I119" s="38">
        <v>200</v>
      </c>
      <c r="J119" s="40" t="s">
        <v>49</v>
      </c>
      <c r="K119" s="7"/>
      <c r="L119" s="2"/>
      <c r="M119" s="2"/>
    </row>
    <row r="120" spans="1:13" ht="66">
      <c r="A120" s="34">
        <v>106</v>
      </c>
      <c r="B120" s="37" t="s">
        <v>28</v>
      </c>
      <c r="C120" s="37"/>
      <c r="D120" s="38">
        <f>SUM(E120:I120)</f>
        <v>400</v>
      </c>
      <c r="E120" s="38">
        <v>0</v>
      </c>
      <c r="F120" s="38">
        <v>0</v>
      </c>
      <c r="G120" s="38">
        <v>0</v>
      </c>
      <c r="H120" s="38">
        <v>200</v>
      </c>
      <c r="I120" s="38">
        <v>200</v>
      </c>
      <c r="J120" s="40" t="s">
        <v>49</v>
      </c>
      <c r="K120" s="7"/>
      <c r="L120" s="2"/>
      <c r="M120" s="2"/>
    </row>
    <row r="121" spans="1:10" ht="66">
      <c r="A121" s="34">
        <v>107</v>
      </c>
      <c r="B121" s="37" t="s">
        <v>6</v>
      </c>
      <c r="C121" s="37"/>
      <c r="D121" s="38">
        <f t="shared" si="17"/>
        <v>400</v>
      </c>
      <c r="E121" s="38">
        <v>0</v>
      </c>
      <c r="F121" s="38">
        <v>0</v>
      </c>
      <c r="G121" s="38">
        <v>0</v>
      </c>
      <c r="H121" s="38">
        <v>200</v>
      </c>
      <c r="I121" s="38">
        <v>200</v>
      </c>
      <c r="J121" s="43" t="s">
        <v>49</v>
      </c>
    </row>
    <row r="122" spans="1:10" ht="99">
      <c r="A122" s="34">
        <v>108</v>
      </c>
      <c r="B122" s="37" t="s">
        <v>9</v>
      </c>
      <c r="C122" s="37"/>
      <c r="D122" s="38">
        <f t="shared" si="17"/>
        <v>400</v>
      </c>
      <c r="E122" s="38">
        <v>0</v>
      </c>
      <c r="F122" s="38">
        <v>0</v>
      </c>
      <c r="G122" s="38">
        <v>0</v>
      </c>
      <c r="H122" s="38">
        <v>200</v>
      </c>
      <c r="I122" s="38">
        <v>200</v>
      </c>
      <c r="J122" s="43" t="s">
        <v>56</v>
      </c>
    </row>
    <row r="123" spans="1:13" ht="108.75" customHeight="1">
      <c r="A123" s="34">
        <v>109</v>
      </c>
      <c r="B123" s="35" t="s">
        <v>39</v>
      </c>
      <c r="C123" s="35"/>
      <c r="D123" s="36">
        <f>D124+D125+D126</f>
        <v>5000</v>
      </c>
      <c r="E123" s="36">
        <f>E126</f>
        <v>0</v>
      </c>
      <c r="F123" s="36">
        <f>F126</f>
        <v>0</v>
      </c>
      <c r="G123" s="36">
        <f>G126</f>
        <v>0</v>
      </c>
      <c r="H123" s="36">
        <f>H126</f>
        <v>5000</v>
      </c>
      <c r="I123" s="36">
        <f>I126</f>
        <v>0</v>
      </c>
      <c r="J123" s="32"/>
      <c r="K123" s="7"/>
      <c r="L123" s="2"/>
      <c r="M123" s="2"/>
    </row>
    <row r="124" spans="1:13" ht="33">
      <c r="A124" s="34">
        <v>110</v>
      </c>
      <c r="B124" s="37" t="s">
        <v>4</v>
      </c>
      <c r="C124" s="37"/>
      <c r="D124" s="38">
        <f aca="true" t="shared" si="18" ref="D124:D134">SUM(E124:I124)</f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4"/>
      <c r="K124" s="7"/>
      <c r="L124" s="2"/>
      <c r="M124" s="2"/>
    </row>
    <row r="125" spans="1:13" ht="33">
      <c r="A125" s="34">
        <v>111</v>
      </c>
      <c r="B125" s="37" t="s">
        <v>1</v>
      </c>
      <c r="C125" s="37"/>
      <c r="D125" s="38">
        <f t="shared" si="18"/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4"/>
      <c r="K125" s="7"/>
      <c r="L125" s="2"/>
      <c r="M125" s="2"/>
    </row>
    <row r="126" spans="1:13" ht="66">
      <c r="A126" s="34">
        <v>112</v>
      </c>
      <c r="B126" s="37" t="s">
        <v>17</v>
      </c>
      <c r="C126" s="37"/>
      <c r="D126" s="38">
        <f t="shared" si="18"/>
        <v>5000</v>
      </c>
      <c r="E126" s="38">
        <f>SUM(E127:E134)</f>
        <v>0</v>
      </c>
      <c r="F126" s="38">
        <f>SUM(F127:F134)</f>
        <v>0</v>
      </c>
      <c r="G126" s="38">
        <f>SUM(G127:G134)</f>
        <v>0</v>
      </c>
      <c r="H126" s="38">
        <f>SUM(H127:H134)</f>
        <v>5000</v>
      </c>
      <c r="I126" s="38">
        <f>SUM(I127:I134)</f>
        <v>0</v>
      </c>
      <c r="J126" s="34"/>
      <c r="K126" s="7"/>
      <c r="L126" s="2"/>
      <c r="M126" s="2"/>
    </row>
    <row r="127" spans="1:10" ht="35.25" customHeight="1">
      <c r="A127" s="34">
        <v>113</v>
      </c>
      <c r="B127" s="37" t="s">
        <v>15</v>
      </c>
      <c r="C127" s="37"/>
      <c r="D127" s="38">
        <f t="shared" si="18"/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43">
        <v>25</v>
      </c>
    </row>
    <row r="128" spans="1:10" ht="33">
      <c r="A128" s="34">
        <v>114</v>
      </c>
      <c r="B128" s="37" t="s">
        <v>14</v>
      </c>
      <c r="C128" s="37"/>
      <c r="D128" s="38">
        <f t="shared" si="18"/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44">
        <v>25</v>
      </c>
    </row>
    <row r="129" spans="1:13" ht="33">
      <c r="A129" s="34">
        <v>115</v>
      </c>
      <c r="B129" s="37" t="s">
        <v>21</v>
      </c>
      <c r="C129" s="37"/>
      <c r="D129" s="38">
        <f t="shared" si="18"/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40">
        <v>25</v>
      </c>
      <c r="K129" s="7"/>
      <c r="L129" s="2"/>
      <c r="M129" s="2"/>
    </row>
    <row r="130" spans="1:13" ht="33">
      <c r="A130" s="34">
        <v>116</v>
      </c>
      <c r="B130" s="37" t="s">
        <v>7</v>
      </c>
      <c r="C130" s="37"/>
      <c r="D130" s="38">
        <f t="shared" si="18"/>
        <v>2000</v>
      </c>
      <c r="E130" s="38">
        <v>0</v>
      </c>
      <c r="F130" s="38">
        <v>0</v>
      </c>
      <c r="G130" s="38">
        <v>0</v>
      </c>
      <c r="H130" s="38">
        <v>2000</v>
      </c>
      <c r="I130" s="38">
        <v>0</v>
      </c>
      <c r="J130" s="40">
        <v>25</v>
      </c>
      <c r="K130" s="7"/>
      <c r="L130" s="2"/>
      <c r="M130" s="2"/>
    </row>
    <row r="131" spans="1:13" ht="33">
      <c r="A131" s="34">
        <v>117</v>
      </c>
      <c r="B131" s="37" t="s">
        <v>8</v>
      </c>
      <c r="C131" s="37"/>
      <c r="D131" s="38">
        <f t="shared" si="18"/>
        <v>3000</v>
      </c>
      <c r="E131" s="38">
        <v>0</v>
      </c>
      <c r="F131" s="38">
        <v>0</v>
      </c>
      <c r="G131" s="38">
        <v>0</v>
      </c>
      <c r="H131" s="38">
        <v>3000</v>
      </c>
      <c r="I131" s="38">
        <v>0</v>
      </c>
      <c r="J131" s="40">
        <v>25</v>
      </c>
      <c r="K131" s="7"/>
      <c r="L131" s="2"/>
      <c r="M131" s="2"/>
    </row>
    <row r="132" spans="1:13" ht="33">
      <c r="A132" s="34">
        <v>118</v>
      </c>
      <c r="B132" s="37" t="s">
        <v>28</v>
      </c>
      <c r="C132" s="37"/>
      <c r="D132" s="38">
        <f t="shared" si="18"/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40">
        <v>25</v>
      </c>
      <c r="K132" s="7"/>
      <c r="L132" s="2"/>
      <c r="M132" s="2"/>
    </row>
    <row r="133" spans="1:10" ht="33">
      <c r="A133" s="34">
        <v>119</v>
      </c>
      <c r="B133" s="37" t="s">
        <v>6</v>
      </c>
      <c r="C133" s="37"/>
      <c r="D133" s="38">
        <f t="shared" si="18"/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43">
        <v>25</v>
      </c>
    </row>
    <row r="134" spans="1:10" ht="33">
      <c r="A134" s="34">
        <v>120</v>
      </c>
      <c r="B134" s="37" t="s">
        <v>9</v>
      </c>
      <c r="C134" s="37"/>
      <c r="D134" s="38">
        <f t="shared" si="18"/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44">
        <v>25</v>
      </c>
    </row>
    <row r="135" spans="1:13" ht="107.25" customHeight="1">
      <c r="A135" s="34">
        <v>121</v>
      </c>
      <c r="B135" s="35" t="s">
        <v>40</v>
      </c>
      <c r="C135" s="35"/>
      <c r="D135" s="36">
        <f>D136+D137+D138</f>
        <v>0</v>
      </c>
      <c r="E135" s="36">
        <f>E138+E137+E136</f>
        <v>0</v>
      </c>
      <c r="F135" s="36">
        <f>F138+F137+F136</f>
        <v>0</v>
      </c>
      <c r="G135" s="36">
        <f>G138+G137+G136</f>
        <v>0</v>
      </c>
      <c r="H135" s="36">
        <f>H138+H137+H136</f>
        <v>0</v>
      </c>
      <c r="I135" s="36">
        <f>I138+I137+I136</f>
        <v>0</v>
      </c>
      <c r="J135" s="32"/>
      <c r="K135" s="7"/>
      <c r="L135" s="2"/>
      <c r="M135" s="2"/>
    </row>
    <row r="136" spans="1:13" ht="33">
      <c r="A136" s="34">
        <v>122</v>
      </c>
      <c r="B136" s="37" t="s">
        <v>4</v>
      </c>
      <c r="C136" s="37"/>
      <c r="D136" s="38">
        <f aca="true" t="shared" si="19" ref="D136:D146">SUM(E136:I136)</f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4"/>
      <c r="K136" s="7"/>
      <c r="L136" s="2"/>
      <c r="M136" s="2"/>
    </row>
    <row r="137" spans="1:13" ht="33">
      <c r="A137" s="34">
        <v>123</v>
      </c>
      <c r="B137" s="37" t="s">
        <v>1</v>
      </c>
      <c r="C137" s="37"/>
      <c r="D137" s="38">
        <f t="shared" si="19"/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4"/>
      <c r="K137" s="7"/>
      <c r="L137" s="2"/>
      <c r="M137" s="2"/>
    </row>
    <row r="138" spans="1:13" ht="66">
      <c r="A138" s="34">
        <v>124</v>
      </c>
      <c r="B138" s="37" t="s">
        <v>17</v>
      </c>
      <c r="C138" s="37"/>
      <c r="D138" s="38">
        <f t="shared" si="19"/>
        <v>0</v>
      </c>
      <c r="E138" s="38">
        <f>SUM(E139:E146)</f>
        <v>0</v>
      </c>
      <c r="F138" s="38">
        <f>SUM(F139:F146)</f>
        <v>0</v>
      </c>
      <c r="G138" s="38">
        <f>SUM(G139:G146)</f>
        <v>0</v>
      </c>
      <c r="H138" s="38">
        <f>SUM(H139:H146)</f>
        <v>0</v>
      </c>
      <c r="I138" s="38">
        <f>SUM(I139:I146)</f>
        <v>0</v>
      </c>
      <c r="J138" s="34"/>
      <c r="K138" s="7"/>
      <c r="L138" s="2"/>
      <c r="M138" s="2"/>
    </row>
    <row r="139" spans="1:10" ht="60" customHeight="1">
      <c r="A139" s="34">
        <v>125</v>
      </c>
      <c r="B139" s="37" t="s">
        <v>15</v>
      </c>
      <c r="C139" s="37"/>
      <c r="D139" s="38">
        <f t="shared" si="19"/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43" t="s">
        <v>52</v>
      </c>
    </row>
    <row r="140" spans="1:10" ht="66">
      <c r="A140" s="34">
        <v>126</v>
      </c>
      <c r="B140" s="37" t="s">
        <v>14</v>
      </c>
      <c r="C140" s="37"/>
      <c r="D140" s="38">
        <f t="shared" si="19"/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43" t="s">
        <v>49</v>
      </c>
    </row>
    <row r="141" spans="1:13" ht="66">
      <c r="A141" s="34">
        <v>127</v>
      </c>
      <c r="B141" s="37" t="s">
        <v>21</v>
      </c>
      <c r="C141" s="37"/>
      <c r="D141" s="38">
        <f t="shared" si="19"/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40" t="s">
        <v>49</v>
      </c>
      <c r="K141" s="7"/>
      <c r="L141" s="2"/>
      <c r="M141" s="2"/>
    </row>
    <row r="142" spans="1:13" ht="66">
      <c r="A142" s="34">
        <v>128</v>
      </c>
      <c r="B142" s="37" t="s">
        <v>7</v>
      </c>
      <c r="C142" s="37"/>
      <c r="D142" s="38">
        <f t="shared" si="19"/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40" t="s">
        <v>49</v>
      </c>
      <c r="K142" s="7"/>
      <c r="L142" s="2"/>
      <c r="M142" s="2"/>
    </row>
    <row r="143" spans="1:13" ht="66">
      <c r="A143" s="34">
        <v>129</v>
      </c>
      <c r="B143" s="37" t="s">
        <v>8</v>
      </c>
      <c r="C143" s="37"/>
      <c r="D143" s="38">
        <f t="shared" si="19"/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40" t="s">
        <v>49</v>
      </c>
      <c r="K143" s="7"/>
      <c r="L143" s="2"/>
      <c r="M143" s="2"/>
    </row>
    <row r="144" spans="1:13" ht="66">
      <c r="A144" s="34">
        <v>130</v>
      </c>
      <c r="B144" s="37" t="s">
        <v>28</v>
      </c>
      <c r="C144" s="37"/>
      <c r="D144" s="38">
        <f t="shared" si="19"/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40" t="s">
        <v>49</v>
      </c>
      <c r="K144" s="7"/>
      <c r="L144" s="2"/>
      <c r="M144" s="2"/>
    </row>
    <row r="145" spans="1:10" ht="66">
      <c r="A145" s="34">
        <v>131</v>
      </c>
      <c r="B145" s="37" t="s">
        <v>6</v>
      </c>
      <c r="C145" s="37"/>
      <c r="D145" s="38">
        <f t="shared" si="19"/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43" t="s">
        <v>49</v>
      </c>
    </row>
    <row r="146" spans="1:10" ht="99">
      <c r="A146" s="34">
        <v>132</v>
      </c>
      <c r="B146" s="37" t="s">
        <v>9</v>
      </c>
      <c r="C146" s="37"/>
      <c r="D146" s="38">
        <f t="shared" si="19"/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43" t="s">
        <v>56</v>
      </c>
    </row>
    <row r="147" spans="1:13" ht="136.5" customHeight="1">
      <c r="A147" s="34">
        <v>133</v>
      </c>
      <c r="B147" s="35" t="s">
        <v>41</v>
      </c>
      <c r="C147" s="35"/>
      <c r="D147" s="36">
        <f>SUM(D148:D150)</f>
        <v>0</v>
      </c>
      <c r="E147" s="36">
        <f>E150+E149+E148</f>
        <v>0</v>
      </c>
      <c r="F147" s="36">
        <f>F150+F149+F148</f>
        <v>0</v>
      </c>
      <c r="G147" s="36">
        <f>G150+G149+G148</f>
        <v>0</v>
      </c>
      <c r="H147" s="36">
        <f>H150+H149+H148</f>
        <v>0</v>
      </c>
      <c r="I147" s="36">
        <f>I150+I149+I148</f>
        <v>0</v>
      </c>
      <c r="J147" s="45"/>
      <c r="K147" s="7"/>
      <c r="L147" s="2"/>
      <c r="M147" s="2"/>
    </row>
    <row r="148" spans="1:13" ht="33">
      <c r="A148" s="34">
        <v>134</v>
      </c>
      <c r="B148" s="37" t="s">
        <v>4</v>
      </c>
      <c r="C148" s="37"/>
      <c r="D148" s="38">
        <f aca="true" t="shared" si="20" ref="D148:D158">SUM(E148:I148)</f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40"/>
      <c r="K148" s="7"/>
      <c r="L148" s="2"/>
      <c r="M148" s="2"/>
    </row>
    <row r="149" spans="1:13" ht="33">
      <c r="A149" s="34">
        <v>135</v>
      </c>
      <c r="B149" s="37" t="s">
        <v>1</v>
      </c>
      <c r="C149" s="37"/>
      <c r="D149" s="38">
        <f t="shared" si="20"/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40"/>
      <c r="K149" s="7"/>
      <c r="L149" s="2"/>
      <c r="M149" s="2"/>
    </row>
    <row r="150" spans="1:13" ht="66">
      <c r="A150" s="34">
        <v>136</v>
      </c>
      <c r="B150" s="37" t="s">
        <v>17</v>
      </c>
      <c r="C150" s="37"/>
      <c r="D150" s="38">
        <f t="shared" si="20"/>
        <v>0</v>
      </c>
      <c r="E150" s="38">
        <f>SUM(E151:E158)</f>
        <v>0</v>
      </c>
      <c r="F150" s="38">
        <f>SUM(F151:F158)</f>
        <v>0</v>
      </c>
      <c r="G150" s="38">
        <f>SUM(G151:G158)</f>
        <v>0</v>
      </c>
      <c r="H150" s="38">
        <f>SUM(H151:H158)</f>
        <v>0</v>
      </c>
      <c r="I150" s="38">
        <f>SUM(I151:I158)</f>
        <v>0</v>
      </c>
      <c r="J150" s="40"/>
      <c r="K150" s="7"/>
      <c r="L150" s="2"/>
      <c r="M150" s="2"/>
    </row>
    <row r="151" spans="1:10" ht="66">
      <c r="A151" s="34">
        <v>137</v>
      </c>
      <c r="B151" s="37" t="s">
        <v>15</v>
      </c>
      <c r="C151" s="37"/>
      <c r="D151" s="38">
        <f t="shared" si="20"/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43" t="s">
        <v>52</v>
      </c>
    </row>
    <row r="152" spans="1:10" ht="66">
      <c r="A152" s="34">
        <v>138</v>
      </c>
      <c r="B152" s="37" t="s">
        <v>14</v>
      </c>
      <c r="C152" s="37"/>
      <c r="D152" s="38">
        <f t="shared" si="20"/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43" t="s">
        <v>49</v>
      </c>
    </row>
    <row r="153" spans="1:13" ht="66">
      <c r="A153" s="34">
        <v>139</v>
      </c>
      <c r="B153" s="37" t="s">
        <v>21</v>
      </c>
      <c r="C153" s="37"/>
      <c r="D153" s="38">
        <f t="shared" si="20"/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40" t="s">
        <v>49</v>
      </c>
      <c r="K153" s="7"/>
      <c r="L153" s="2"/>
      <c r="M153" s="2"/>
    </row>
    <row r="154" spans="1:13" ht="66">
      <c r="A154" s="34">
        <v>140</v>
      </c>
      <c r="B154" s="37" t="s">
        <v>7</v>
      </c>
      <c r="C154" s="37"/>
      <c r="D154" s="38">
        <f t="shared" si="20"/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40" t="s">
        <v>49</v>
      </c>
      <c r="K154" s="7"/>
      <c r="L154" s="2"/>
      <c r="M154" s="2"/>
    </row>
    <row r="155" spans="1:13" ht="66">
      <c r="A155" s="34">
        <v>141</v>
      </c>
      <c r="B155" s="37" t="s">
        <v>8</v>
      </c>
      <c r="C155" s="37"/>
      <c r="D155" s="38">
        <f t="shared" si="20"/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40" t="s">
        <v>49</v>
      </c>
      <c r="K155" s="7"/>
      <c r="L155" s="2"/>
      <c r="M155" s="2"/>
    </row>
    <row r="156" spans="1:13" ht="66">
      <c r="A156" s="34">
        <v>142</v>
      </c>
      <c r="B156" s="37" t="s">
        <v>28</v>
      </c>
      <c r="C156" s="37"/>
      <c r="D156" s="38">
        <f t="shared" si="20"/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40" t="s">
        <v>49</v>
      </c>
      <c r="K156" s="7"/>
      <c r="L156" s="2"/>
      <c r="M156" s="2"/>
    </row>
    <row r="157" spans="1:10" ht="66">
      <c r="A157" s="34">
        <v>143</v>
      </c>
      <c r="B157" s="37" t="s">
        <v>6</v>
      </c>
      <c r="C157" s="37"/>
      <c r="D157" s="38">
        <f t="shared" si="20"/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43" t="s">
        <v>49</v>
      </c>
    </row>
    <row r="158" spans="1:10" ht="99">
      <c r="A158" s="34">
        <v>144</v>
      </c>
      <c r="B158" s="37" t="s">
        <v>9</v>
      </c>
      <c r="C158" s="37"/>
      <c r="D158" s="38">
        <f t="shared" si="20"/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43" t="s">
        <v>51</v>
      </c>
    </row>
    <row r="159" spans="1:10" ht="58.5" customHeight="1">
      <c r="A159" s="46"/>
      <c r="B159" s="47" t="s">
        <v>26</v>
      </c>
      <c r="C159" s="29"/>
      <c r="D159" s="48"/>
      <c r="E159" s="46"/>
      <c r="F159" s="46"/>
      <c r="G159" s="46"/>
      <c r="H159" s="46"/>
      <c r="I159" s="46"/>
      <c r="J159" s="46"/>
    </row>
    <row r="160" spans="1:10" ht="17.25">
      <c r="A160" s="46"/>
      <c r="B160" s="46"/>
      <c r="C160" s="46"/>
      <c r="D160" s="48"/>
      <c r="E160" s="46"/>
      <c r="F160" s="46"/>
      <c r="G160" s="46"/>
      <c r="H160" s="46"/>
      <c r="I160" s="46"/>
      <c r="J160" s="46"/>
    </row>
    <row r="161" spans="1:10" ht="17.25">
      <c r="A161" s="46"/>
      <c r="B161" s="46"/>
      <c r="C161" s="46"/>
      <c r="D161" s="48"/>
      <c r="E161" s="46"/>
      <c r="F161" s="46"/>
      <c r="G161" s="46"/>
      <c r="H161" s="46"/>
      <c r="I161" s="46"/>
      <c r="J161" s="46"/>
    </row>
    <row r="162" spans="1:10" ht="17.25">
      <c r="A162" s="46"/>
      <c r="B162" s="46"/>
      <c r="C162" s="46"/>
      <c r="D162" s="48"/>
      <c r="E162" s="46"/>
      <c r="F162" s="46"/>
      <c r="G162" s="46"/>
      <c r="H162" s="46"/>
      <c r="I162" s="46"/>
      <c r="J162" s="46"/>
    </row>
    <row r="163" spans="1:10" ht="17.25">
      <c r="A163" s="46"/>
      <c r="B163" s="46"/>
      <c r="C163" s="46"/>
      <c r="D163" s="48"/>
      <c r="E163" s="46"/>
      <c r="F163" s="46"/>
      <c r="G163" s="46"/>
      <c r="H163" s="46"/>
      <c r="I163" s="46"/>
      <c r="J163" s="46"/>
    </row>
  </sheetData>
  <sheetProtection/>
  <autoFilter ref="A14:M89"/>
  <mergeCells count="10">
    <mergeCell ref="G4:J4"/>
    <mergeCell ref="G1:J3"/>
    <mergeCell ref="G6:J6"/>
    <mergeCell ref="A8:J8"/>
    <mergeCell ref="A9:A13"/>
    <mergeCell ref="B9:B13"/>
    <mergeCell ref="D9:I12"/>
    <mergeCell ref="J9:J13"/>
    <mergeCell ref="C9:C13"/>
    <mergeCell ref="G5:J5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4" r:id="rId1"/>
  <headerFooter>
    <oddHeader>&amp;C&amp;P</oddHeader>
    <evenHeader>&amp;C2</evenHeader>
    <firstHeader>&amp;C&amp;P</firstHeader>
  </headerFooter>
  <rowBreaks count="6" manualBreakCount="6">
    <brk id="26" max="9" man="1"/>
    <brk id="41" max="9" man="1"/>
    <brk id="60" max="9" man="1"/>
    <brk id="79" max="9" man="1"/>
    <brk id="95" max="9" man="1"/>
    <brk id="1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2023-06-21T03:43:51Z</cp:lastPrinted>
  <dcterms:created xsi:type="dcterms:W3CDTF">2010-08-25T12:40:26Z</dcterms:created>
  <dcterms:modified xsi:type="dcterms:W3CDTF">2023-06-21T04:00:14Z</dcterms:modified>
  <cp:category/>
  <cp:version/>
  <cp:contentType/>
  <cp:contentStatus/>
</cp:coreProperties>
</file>