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<sst xmlns="http://schemas.openxmlformats.org/spreadsheetml/2006/main" count="291" uniqueCount="110">
  <si>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</si>
  <si>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</si>
  <si>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</si>
  <si>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</si>
  <si>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</si>
  <si>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</si>
  <si>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</si>
  <si>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</si>
  <si>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</si>
  <si>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</si>
  <si>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</si>
  <si>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</si>
  <si>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</si>
  <si>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</si>
  <si>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</si>
  <si>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</si>
  <si>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</si>
  <si>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</si>
  <si>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</si>
  <si>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</si>
  <si>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</si>
  <si>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</si>
  <si>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</si>
  <si>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</si>
  <si>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</si>
  <si>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</si>
  <si>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</si>
  <si>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</si>
  <si>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</si>
  <si>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</si>
  <si>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</si>
  <si>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</si>
  <si>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</si>
  <si>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</si>
  <si>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</si>
  <si>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</si>
  <si>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</si>
  <si>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</si>
  <si>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</si>
  <si>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</si>
  <si>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</si>
  <si>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</si>
  <si>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</si>
  <si>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</si>
  <si>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</si>
  <si>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</si>
  <si>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</si>
  <si>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</si>
  <si>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</si>
  <si>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</si>
  <si>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</si>
  <si>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</si>
  <si>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</si>
  <si>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</si>
  <si>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</si>
  <si>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</si>
  <si>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</si>
  <si>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</si>
  <si>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</si>
  <si>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</si>
  <si>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</si>
  <si>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</si>
  <si>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</si>
  <si>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</si>
  <si>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</si>
  <si>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</si>
  <si>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</si>
  <si>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</si>
  <si>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</si>
  <si>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</si>
  <si>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</si>
  <si>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</si>
  <si>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</si>
  <si>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</si>
  <si>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</si>
  <si>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</si>
  <si>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</si>
  <si>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</si>
  <si>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</si>
  <si>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</si>
  <si>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</si>
  <si>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</si>
  <si>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</si>
  <si>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</si>
  <si>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</si>
  <si>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</si>
  <si>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</si>
  <si>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</si>
  <si>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</si>
  <si>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</si>
  <si>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</si>
  <si>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</si>
  <si>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</si>
  <si>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</si>
  <si>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</si>
  <si>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</si>
  <si>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</si>
  <si>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</si>
  <si>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</si>
  <si>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</si>
  <si>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</si>
  <si>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Приложение  2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</si>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</sst>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239" activePane="bottomLeft" state="frozen"/>
      <selection pane="topLeft" activeCell="B1" sqref="B1"/>
      <selection pane="bottomLeft" activeCell="B255" sqref="B255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8" t="s">
        <v>101</v>
      </c>
      <c r="H1" s="78"/>
      <c r="I1" s="78"/>
      <c r="J1" s="78"/>
      <c r="K1" s="4"/>
    </row>
    <row r="2" spans="1:11" ht="70.5" customHeight="1">
      <c r="A2" s="25"/>
      <c r="B2" s="26"/>
      <c r="C2" s="27"/>
      <c r="E2" s="59"/>
      <c r="F2" s="59"/>
      <c r="G2" s="78" t="s">
        <v>102</v>
      </c>
      <c r="H2" s="78"/>
      <c r="I2" s="78"/>
      <c r="J2" s="78"/>
      <c r="K2" s="4"/>
    </row>
    <row r="3" spans="1:11" ht="33">
      <c r="A3" s="25"/>
      <c r="B3" s="26"/>
      <c r="C3" s="27"/>
      <c r="D3" s="59"/>
      <c r="E3" s="59"/>
      <c r="F3" s="59"/>
      <c r="G3" s="78" t="s">
        <v>103</v>
      </c>
      <c r="H3" s="78"/>
      <c r="I3" s="78"/>
      <c r="J3" s="78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9" t="s">
        <v>104</v>
      </c>
      <c r="H5" s="79"/>
      <c r="I5" s="79"/>
      <c r="J5" s="79"/>
      <c r="K5" s="4"/>
    </row>
    <row r="6" spans="1:11" ht="33">
      <c r="A6" s="25"/>
      <c r="B6" s="26"/>
      <c r="C6" s="27"/>
      <c r="D6" s="26"/>
      <c r="E6" s="26"/>
      <c r="F6" s="26"/>
      <c r="G6" s="78" t="s">
        <v>105</v>
      </c>
      <c r="H6" s="78"/>
      <c r="I6" s="78"/>
      <c r="J6" s="78"/>
      <c r="K6" s="4"/>
    </row>
    <row r="7" spans="1:11" ht="65.25" customHeight="1">
      <c r="A7" s="25"/>
      <c r="B7" s="26"/>
      <c r="C7" s="27"/>
      <c r="D7" s="26"/>
      <c r="E7" s="26"/>
      <c r="F7" s="26"/>
      <c r="G7" s="78" t="s">
        <v>106</v>
      </c>
      <c r="H7" s="78"/>
      <c r="I7" s="78"/>
      <c r="J7" s="78"/>
      <c r="K7" s="4"/>
    </row>
    <row r="8" spans="1:11" ht="33">
      <c r="A8" s="29"/>
      <c r="B8" s="30"/>
      <c r="C8" s="31"/>
      <c r="D8" s="65"/>
      <c r="E8" s="65"/>
      <c r="F8" s="65"/>
      <c r="G8" s="65"/>
      <c r="H8" s="65"/>
      <c r="I8" s="65"/>
      <c r="J8" s="65"/>
      <c r="K8" s="4"/>
    </row>
    <row r="9" spans="1:11" ht="110.25" customHeight="1">
      <c r="A9" s="66" t="s">
        <v>77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2" s="17" customFormat="1" ht="42" customHeight="1">
      <c r="A10" s="68" t="s">
        <v>3</v>
      </c>
      <c r="B10" s="68" t="s">
        <v>52</v>
      </c>
      <c r="C10" s="69" t="s">
        <v>0</v>
      </c>
      <c r="D10" s="70"/>
      <c r="E10" s="70"/>
      <c r="F10" s="70"/>
      <c r="G10" s="70"/>
      <c r="H10" s="70"/>
      <c r="I10" s="71"/>
      <c r="J10" s="68" t="s">
        <v>53</v>
      </c>
      <c r="K10" s="23"/>
      <c r="L10" s="22"/>
    </row>
    <row r="11" spans="1:12" s="17" customFormat="1" ht="17.25" customHeight="1">
      <c r="A11" s="68"/>
      <c r="B11" s="68"/>
      <c r="C11" s="72"/>
      <c r="D11" s="73"/>
      <c r="E11" s="73"/>
      <c r="F11" s="73"/>
      <c r="G11" s="73"/>
      <c r="H11" s="73"/>
      <c r="I11" s="74"/>
      <c r="J11" s="68"/>
      <c r="K11" s="23"/>
      <c r="L11" s="22"/>
    </row>
    <row r="12" spans="1:12" s="17" customFormat="1" ht="17.25" customHeight="1">
      <c r="A12" s="68"/>
      <c r="B12" s="68"/>
      <c r="C12" s="72"/>
      <c r="D12" s="73"/>
      <c r="E12" s="73"/>
      <c r="F12" s="73"/>
      <c r="G12" s="73"/>
      <c r="H12" s="73"/>
      <c r="I12" s="74"/>
      <c r="J12" s="68"/>
      <c r="K12" s="23"/>
      <c r="L12" s="22"/>
    </row>
    <row r="13" spans="1:12" s="17" customFormat="1" ht="17.25" customHeight="1">
      <c r="A13" s="68"/>
      <c r="B13" s="68"/>
      <c r="C13" s="75"/>
      <c r="D13" s="76"/>
      <c r="E13" s="76"/>
      <c r="F13" s="76"/>
      <c r="G13" s="76"/>
      <c r="H13" s="76"/>
      <c r="I13" s="77"/>
      <c r="J13" s="68"/>
      <c r="K13" s="23"/>
      <c r="L13" s="22"/>
    </row>
    <row r="14" spans="1:12" s="17" customFormat="1" ht="135.75" customHeight="1">
      <c r="A14" s="68"/>
      <c r="B14" s="68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8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1184058.8478</v>
      </c>
      <c r="D16" s="64">
        <f aca="true" t="shared" si="0" ref="D16:I16">SUM(D17:D19)</f>
        <v>191626.20000000004</v>
      </c>
      <c r="E16" s="60">
        <f t="shared" si="0"/>
        <v>185637.98780000003</v>
      </c>
      <c r="F16" s="60">
        <f t="shared" si="0"/>
        <v>181834.17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1178983.7478</v>
      </c>
      <c r="D19" s="61">
        <f>D27</f>
        <v>186866.10000000003</v>
      </c>
      <c r="E19" s="61">
        <f>E27</f>
        <v>185322.98780000003</v>
      </c>
      <c r="F19" s="61">
        <f>F20+F24</f>
        <v>181834.17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1184058.8478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181834.17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1178983.7478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181834.17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37294.21133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3637.249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37294.21133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 t="shared" si="8"/>
        <v>3637.249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66">
      <c r="A32" s="34">
        <v>17</v>
      </c>
      <c r="B32" s="36" t="s">
        <v>55</v>
      </c>
      <c r="C32" s="61">
        <f t="shared" si="7"/>
        <v>21915.593329999996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v>914.403</v>
      </c>
      <c r="G32" s="61">
        <v>0</v>
      </c>
      <c r="H32" s="61">
        <v>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3620.2670399999997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</f>
        <v>2722.846</v>
      </c>
      <c r="G57" s="61">
        <v>0</v>
      </c>
      <c r="H57" s="61">
        <v>0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1368.01971</v>
      </c>
      <c r="D67" s="61">
        <v>22.266</v>
      </c>
      <c r="E67" s="61">
        <f>600-0.00629+220</f>
        <v>819.99371</v>
      </c>
      <c r="F67" s="61">
        <v>0</v>
      </c>
      <c r="G67" s="61">
        <v>0</v>
      </c>
      <c r="H67" s="61">
        <v>0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786886.2979900001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127618.903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783816.96499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127618.903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384372.48245999997</v>
      </c>
      <c r="D160" s="61">
        <f>56706.045+62.486-255.98084</f>
        <v>56512.55016</v>
      </c>
      <c r="E160" s="61">
        <f>60530.521-550-405.782</f>
        <v>59574.739</v>
      </c>
      <c r="F160" s="43">
        <f>62165.087+486.7853</f>
        <v>62651.8723</v>
      </c>
      <c r="G160" s="43">
        <v>64486.895</v>
      </c>
      <c r="H160" s="43">
        <v>68658.526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99.7</v>
      </c>
      <c r="D164" s="61">
        <v>20</v>
      </c>
      <c r="E164" s="61">
        <f>31-21</f>
        <v>10</v>
      </c>
      <c r="F164" s="61">
        <v>31</v>
      </c>
      <c r="G164" s="43">
        <v>0</v>
      </c>
      <c r="H164" s="43">
        <v>0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103692.86257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f>17233.093+7.88558</f>
        <v>17240.97858</v>
      </c>
      <c r="G168" s="61">
        <v>15906.114</v>
      </c>
      <c r="H168" s="61">
        <v>16951.857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46524.43196</v>
      </c>
      <c r="D172" s="61">
        <f>6167.321+600+27.0796-4.7206+1.12296</f>
        <v>6790.80296</v>
      </c>
      <c r="E172" s="61">
        <v>6775.111</v>
      </c>
      <c r="F172" s="61">
        <f>6877.396-11.897+17.858</f>
        <v>6883.357</v>
      </c>
      <c r="G172" s="61">
        <v>7238.457</v>
      </c>
      <c r="H172" s="61">
        <v>7678.204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139395.25254000002</v>
      </c>
      <c r="D176" s="61">
        <v>11722.01</v>
      </c>
      <c r="E176" s="61">
        <f>23538.818+496+50-350-50-200-485.084-91.436</f>
        <v>22908.298</v>
      </c>
      <c r="F176" s="61">
        <f>24095.899+18.73654</f>
        <v>24114.635540000003</v>
      </c>
      <c r="G176" s="61">
        <v>24793.785</v>
      </c>
      <c r="H176" s="61">
        <v>26385.524</v>
      </c>
      <c r="I176" s="61">
        <v>29471</v>
      </c>
      <c r="J176" s="55" t="s">
        <v>107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109637.33546</v>
      </c>
      <c r="D180" s="61">
        <f>14743.314+200+1055.79+0.32288</f>
        <v>15999.426879999999</v>
      </c>
      <c r="E180" s="61">
        <f>16243.011+200+100-150+75</f>
        <v>16468.011</v>
      </c>
      <c r="F180" s="61">
        <f>16663.325+8.73458</f>
        <v>16672.05958</v>
      </c>
      <c r="G180" s="61">
        <v>17413.049</v>
      </c>
      <c r="H180" s="61">
        <v>18543.389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94.9</v>
      </c>
      <c r="D184" s="61">
        <v>10</v>
      </c>
      <c r="E184" s="61">
        <f>25-20-5</f>
        <v>0</v>
      </c>
      <c r="F184" s="61">
        <v>25</v>
      </c>
      <c r="G184" s="61">
        <v>0</v>
      </c>
      <c r="H184" s="61">
        <v>0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219768.11048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35251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218754.83948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35251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218754.83948</v>
      </c>
      <c r="D201" s="61">
        <f>32382.612-11.58-55.31</f>
        <v>32315.721999999998</v>
      </c>
      <c r="E201" s="61">
        <f>34578.5-3.88252</f>
        <v>34574.61748</v>
      </c>
      <c r="F201" s="61">
        <v>35251</v>
      </c>
      <c r="G201" s="61">
        <v>37343</v>
      </c>
      <c r="H201" s="61">
        <v>39842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1551.46</v>
      </c>
      <c r="D202" s="60">
        <f t="shared" si="25"/>
        <v>486.46000000000004</v>
      </c>
      <c r="E202" s="60">
        <f>E203+E204+E205</f>
        <v>515</v>
      </c>
      <c r="F202" s="60">
        <f t="shared" si="25"/>
        <v>200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920.5600000000001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200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920.5600000000001</v>
      </c>
      <c r="D206" s="61">
        <f>200-52.6+11.58+11.58</f>
        <v>170.56000000000003</v>
      </c>
      <c r="E206" s="61">
        <v>200</v>
      </c>
      <c r="F206" s="61">
        <v>200</v>
      </c>
      <c r="G206" s="61">
        <v>0</v>
      </c>
      <c r="H206" s="61">
        <v>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40127.595239999995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6416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39941.19924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6416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39941.19924</v>
      </c>
      <c r="D211" s="61">
        <f>5829.545+25</f>
        <v>5854.545</v>
      </c>
      <c r="E211" s="61">
        <f>6302.6+274.99+10.56424-56.5-50</f>
        <v>6481.65424</v>
      </c>
      <c r="F211" s="61">
        <v>6416</v>
      </c>
      <c r="G211" s="61">
        <v>6788</v>
      </c>
      <c r="H211" s="61">
        <v>7247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52562.545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8711.018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52562.545</v>
      </c>
      <c r="D215" s="61">
        <f t="shared" si="31"/>
        <v>7422.727</v>
      </c>
      <c r="E215" s="61">
        <f t="shared" si="31"/>
        <v>8282.5</v>
      </c>
      <c r="F215" s="61">
        <f t="shared" si="31"/>
        <v>8711.018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11915.28</v>
      </c>
      <c r="D217" s="61">
        <v>1571.242</v>
      </c>
      <c r="E217" s="61">
        <f>1970.72+15</f>
        <v>1985.72</v>
      </c>
      <c r="F217" s="61">
        <f>2028.7-18.682</f>
        <v>2010.018</v>
      </c>
      <c r="G217" s="61">
        <f>2093.7</f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108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109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Брылина Екатерина</cp:lastModifiedBy>
  <cp:lastPrinted>2020-12-29T10:39:01Z</cp:lastPrinted>
  <dcterms:created xsi:type="dcterms:W3CDTF">2010-08-25T12:40:26Z</dcterms:created>
  <dcterms:modified xsi:type="dcterms:W3CDTF">2021-04-23T05:15:44Z</dcterms:modified>
  <cp:category/>
  <cp:version/>
  <cp:contentType/>
  <cp:contentStatus/>
</cp:coreProperties>
</file>