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5145" yWindow="705" windowWidth="16335" windowHeight="11010" tabRatio="819" activeTab="1"/>
  </bookViews>
  <sheets>
    <sheet name="Приложение 1" sheetId="10" r:id="rId1"/>
    <sheet name="Приложение 2" sheetId="7" r:id="rId2"/>
    <sheet name="Приложение 3" sheetId="8" r:id="rId3"/>
    <sheet name="Приложение 4" sheetId="9" r:id="rId4"/>
  </sheets>
  <definedNames>
    <definedName name="_xlnm.Print_Area" localSheetId="0">'Приложение 1'!$A$1:$K$70</definedName>
    <definedName name="_xlnm.Print_Area" localSheetId="1">'Приложение 2'!$A$5:$K$156</definedName>
    <definedName name="_xlnm.Print_Area" localSheetId="2">'Приложение 3'!$A$1:$O$394</definedName>
    <definedName name="_xlnm.Print_Area" localSheetId="3">'Приложение 4'!$A$1:$D$70</definedName>
  </definedNames>
  <calcPr calcId="152511"/>
</workbook>
</file>

<file path=xl/calcChain.xml><?xml version="1.0" encoding="utf-8"?>
<calcChain xmlns="http://schemas.openxmlformats.org/spreadsheetml/2006/main">
  <c r="G114" i="7" l="1"/>
  <c r="H114" i="7"/>
  <c r="I114" i="7"/>
  <c r="J114" i="7"/>
  <c r="F114" i="7"/>
  <c r="F113" i="7"/>
  <c r="F112" i="7"/>
  <c r="D111" i="7"/>
  <c r="E111" i="7"/>
  <c r="F111" i="7"/>
  <c r="H111" i="7"/>
  <c r="I111" i="7"/>
  <c r="I110" i="7" s="1"/>
  <c r="J111" i="7"/>
  <c r="G111" i="7"/>
  <c r="I157" i="8"/>
  <c r="K157" i="8"/>
  <c r="L157" i="8"/>
  <c r="M157" i="8"/>
  <c r="N157" i="8"/>
  <c r="J157" i="8"/>
  <c r="J25" i="8"/>
  <c r="E18" i="7"/>
  <c r="D124" i="7"/>
  <c r="E124" i="7"/>
  <c r="G124" i="7"/>
  <c r="H124" i="7"/>
  <c r="I124" i="7"/>
  <c r="J124" i="7"/>
  <c r="F124" i="7"/>
  <c r="J121" i="7"/>
  <c r="J122" i="7"/>
  <c r="D121" i="7"/>
  <c r="E121" i="7"/>
  <c r="D122" i="7"/>
  <c r="E122" i="7"/>
  <c r="G121" i="7"/>
  <c r="H121" i="7"/>
  <c r="I121" i="7"/>
  <c r="G122" i="7"/>
  <c r="H122" i="7"/>
  <c r="I122" i="7"/>
  <c r="F121" i="7"/>
  <c r="F122" i="7"/>
  <c r="D123" i="7"/>
  <c r="E123" i="7"/>
  <c r="E23" i="7" s="1"/>
  <c r="G123" i="7"/>
  <c r="H123" i="7"/>
  <c r="I123" i="7"/>
  <c r="J123" i="7"/>
  <c r="F123" i="7"/>
  <c r="E81" i="7"/>
  <c r="E71" i="7"/>
  <c r="E63" i="7"/>
  <c r="E37" i="7"/>
  <c r="E34" i="7"/>
  <c r="H349" i="8" l="1"/>
  <c r="H348" i="8"/>
  <c r="I354" i="8"/>
  <c r="J354" i="8"/>
  <c r="E117" i="7" s="1"/>
  <c r="K354" i="8"/>
  <c r="L354" i="8"/>
  <c r="M354" i="8"/>
  <c r="N354" i="8"/>
  <c r="I117" i="7" s="1"/>
  <c r="O354" i="8"/>
  <c r="I355" i="8"/>
  <c r="D118" i="7" s="1"/>
  <c r="J355" i="8"/>
  <c r="E118" i="7" s="1"/>
  <c r="K355" i="8"/>
  <c r="F118" i="7" s="1"/>
  <c r="L355" i="8"/>
  <c r="G118" i="7" s="1"/>
  <c r="M355" i="8"/>
  <c r="H118" i="7" s="1"/>
  <c r="N355" i="8"/>
  <c r="I118" i="7" s="1"/>
  <c r="O355" i="8"/>
  <c r="J118" i="7" s="1"/>
  <c r="I356" i="8"/>
  <c r="J356" i="8"/>
  <c r="K356" i="8"/>
  <c r="L356" i="8"/>
  <c r="M356" i="8"/>
  <c r="N356" i="8"/>
  <c r="O356" i="8"/>
  <c r="J353" i="8"/>
  <c r="K353" i="8"/>
  <c r="L353" i="8"/>
  <c r="M353" i="8"/>
  <c r="N353" i="8"/>
  <c r="O353" i="8"/>
  <c r="I353" i="8"/>
  <c r="I24" i="8"/>
  <c r="J24" i="8"/>
  <c r="K24" i="8"/>
  <c r="L24" i="8"/>
  <c r="M24" i="8"/>
  <c r="N24" i="8"/>
  <c r="O24" i="8"/>
  <c r="I25" i="8"/>
  <c r="K25" i="8"/>
  <c r="I26" i="8"/>
  <c r="J26" i="8"/>
  <c r="K26" i="8"/>
  <c r="L26" i="8"/>
  <c r="M26" i="8"/>
  <c r="N26" i="8"/>
  <c r="O26" i="8"/>
  <c r="J23" i="8"/>
  <c r="K23" i="8"/>
  <c r="L23" i="8"/>
  <c r="M23" i="8"/>
  <c r="N23" i="8"/>
  <c r="O23" i="8"/>
  <c r="I23" i="8"/>
  <c r="H152" i="8"/>
  <c r="H151" i="8"/>
  <c r="H150" i="8"/>
  <c r="H149" i="8"/>
  <c r="O148" i="8"/>
  <c r="N148" i="8"/>
  <c r="M148" i="8"/>
  <c r="L148" i="8"/>
  <c r="K148" i="8"/>
  <c r="J148" i="8"/>
  <c r="I148" i="8"/>
  <c r="H392" i="8"/>
  <c r="H391" i="8"/>
  <c r="H390" i="8"/>
  <c r="H389" i="8"/>
  <c r="O388" i="8"/>
  <c r="N388" i="8"/>
  <c r="M388" i="8"/>
  <c r="L388" i="8"/>
  <c r="K388" i="8"/>
  <c r="J388" i="8"/>
  <c r="I388" i="8"/>
  <c r="H386" i="8"/>
  <c r="H385" i="8"/>
  <c r="H384" i="8"/>
  <c r="H383" i="8"/>
  <c r="O382" i="8"/>
  <c r="N382" i="8"/>
  <c r="M382" i="8"/>
  <c r="L382" i="8"/>
  <c r="K382" i="8"/>
  <c r="J382" i="8"/>
  <c r="I382" i="8"/>
  <c r="H380" i="8"/>
  <c r="H379" i="8"/>
  <c r="H378" i="8"/>
  <c r="H377" i="8"/>
  <c r="O376" i="8"/>
  <c r="N376" i="8"/>
  <c r="M376" i="8"/>
  <c r="L376" i="8"/>
  <c r="K376" i="8"/>
  <c r="J376" i="8"/>
  <c r="I376" i="8"/>
  <c r="H374" i="8"/>
  <c r="H373" i="8"/>
  <c r="H372" i="8"/>
  <c r="H371" i="8"/>
  <c r="O370" i="8"/>
  <c r="N370" i="8"/>
  <c r="M370" i="8"/>
  <c r="L370" i="8"/>
  <c r="K370" i="8"/>
  <c r="J370" i="8"/>
  <c r="I370" i="8"/>
  <c r="H368" i="8"/>
  <c r="H367" i="8"/>
  <c r="H366" i="8"/>
  <c r="H365" i="8"/>
  <c r="O364" i="8"/>
  <c r="N364" i="8"/>
  <c r="M364" i="8"/>
  <c r="L364" i="8"/>
  <c r="K364" i="8"/>
  <c r="J364" i="8"/>
  <c r="I364" i="8"/>
  <c r="H133" i="7"/>
  <c r="H362" i="8"/>
  <c r="H361" i="8"/>
  <c r="H360" i="8"/>
  <c r="H359" i="8"/>
  <c r="O358" i="8"/>
  <c r="N358" i="8"/>
  <c r="M358" i="8"/>
  <c r="L358" i="8"/>
  <c r="K358" i="8"/>
  <c r="J358" i="8"/>
  <c r="I358" i="8"/>
  <c r="H115" i="8"/>
  <c r="H161" i="8"/>
  <c r="I158" i="8"/>
  <c r="J158" i="8"/>
  <c r="L158" i="8"/>
  <c r="M158" i="8"/>
  <c r="N158" i="8"/>
  <c r="O158" i="8"/>
  <c r="K158" i="8"/>
  <c r="I155" i="8"/>
  <c r="J155" i="8"/>
  <c r="K155" i="8"/>
  <c r="M155" i="8"/>
  <c r="N155" i="8"/>
  <c r="O155" i="8"/>
  <c r="L155" i="8"/>
  <c r="I156" i="8"/>
  <c r="J156" i="8"/>
  <c r="K156" i="8"/>
  <c r="M156" i="8"/>
  <c r="N156" i="8"/>
  <c r="O156" i="8"/>
  <c r="L156" i="8"/>
  <c r="O157" i="8"/>
  <c r="H117" i="7" l="1"/>
  <c r="G117" i="7"/>
  <c r="J117" i="7"/>
  <c r="F117" i="7"/>
  <c r="D117" i="7"/>
  <c r="O18" i="8"/>
  <c r="I19" i="8"/>
  <c r="J20" i="8"/>
  <c r="L18" i="8"/>
  <c r="K18" i="8"/>
  <c r="N20" i="8"/>
  <c r="N18" i="8"/>
  <c r="I20" i="8"/>
  <c r="N17" i="8"/>
  <c r="L20" i="8"/>
  <c r="M18" i="8"/>
  <c r="I18" i="8"/>
  <c r="J18" i="8"/>
  <c r="M20" i="8"/>
  <c r="O20" i="8"/>
  <c r="K20" i="8"/>
  <c r="J17" i="8"/>
  <c r="M17" i="8"/>
  <c r="L17" i="8"/>
  <c r="O17" i="8"/>
  <c r="K17" i="8"/>
  <c r="I17" i="8"/>
  <c r="H354" i="8"/>
  <c r="H353" i="8"/>
  <c r="H356" i="8"/>
  <c r="H355" i="8"/>
  <c r="H148" i="8"/>
  <c r="D147" i="8" s="1"/>
  <c r="H388" i="8"/>
  <c r="D387" i="8" s="1"/>
  <c r="H382" i="8"/>
  <c r="D381" i="8" s="1"/>
  <c r="H376" i="8"/>
  <c r="D375" i="8" s="1"/>
  <c r="H370" i="8"/>
  <c r="D369" i="8" s="1"/>
  <c r="H364" i="8"/>
  <c r="D363" i="8" s="1"/>
  <c r="M352" i="8"/>
  <c r="I352" i="8"/>
  <c r="J352" i="8"/>
  <c r="N352" i="8"/>
  <c r="K352" i="8"/>
  <c r="L352" i="8"/>
  <c r="O352" i="8"/>
  <c r="H358" i="8"/>
  <c r="D357" i="8" s="1"/>
  <c r="H352" i="8" l="1"/>
  <c r="E145" i="7" l="1"/>
  <c r="F145" i="7"/>
  <c r="G145" i="7"/>
  <c r="H145" i="7"/>
  <c r="I145" i="7"/>
  <c r="J145" i="7"/>
  <c r="D145" i="7"/>
  <c r="E140" i="7"/>
  <c r="F140" i="7"/>
  <c r="G140" i="7"/>
  <c r="H140" i="7"/>
  <c r="I140" i="7"/>
  <c r="J140" i="7"/>
  <c r="D140" i="7"/>
  <c r="C136" i="7"/>
  <c r="C139" i="7"/>
  <c r="C141" i="7"/>
  <c r="C142" i="7"/>
  <c r="C143" i="7"/>
  <c r="C144" i="7"/>
  <c r="C146" i="7"/>
  <c r="C147" i="7"/>
  <c r="C148" i="7"/>
  <c r="C149" i="7"/>
  <c r="D138" i="7"/>
  <c r="D135" i="7" s="1"/>
  <c r="E138" i="7"/>
  <c r="E135" i="7" s="1"/>
  <c r="F138" i="7"/>
  <c r="F135" i="7" s="1"/>
  <c r="H138" i="7"/>
  <c r="H135" i="7" s="1"/>
  <c r="I138" i="7"/>
  <c r="I135" i="7" s="1"/>
  <c r="J138" i="7"/>
  <c r="J135" i="7" s="1"/>
  <c r="G138" i="7"/>
  <c r="G135" i="7" s="1"/>
  <c r="G67" i="7"/>
  <c r="C145" i="7" l="1"/>
  <c r="C140" i="7"/>
  <c r="C135" i="7"/>
  <c r="C138" i="7"/>
  <c r="H113" i="7" l="1"/>
  <c r="I113" i="7"/>
  <c r="I112" i="7"/>
  <c r="J112" i="7"/>
  <c r="E112" i="7"/>
  <c r="G112" i="7"/>
  <c r="H112" i="7"/>
  <c r="E113" i="7"/>
  <c r="G113" i="7"/>
  <c r="E114" i="7"/>
  <c r="D114" i="7"/>
  <c r="C153" i="7"/>
  <c r="C152" i="7"/>
  <c r="J150" i="7"/>
  <c r="I150" i="7"/>
  <c r="H150" i="7"/>
  <c r="G150" i="7"/>
  <c r="F150" i="7"/>
  <c r="E150" i="7"/>
  <c r="D150" i="7"/>
  <c r="C137" i="7"/>
  <c r="H29" i="8"/>
  <c r="H30" i="8"/>
  <c r="H31" i="8"/>
  <c r="H32" i="8"/>
  <c r="H35" i="8"/>
  <c r="H36" i="8"/>
  <c r="H37" i="8"/>
  <c r="H38" i="8"/>
  <c r="H41" i="8"/>
  <c r="H42" i="8"/>
  <c r="H43" i="8"/>
  <c r="H44" i="8"/>
  <c r="H47" i="8"/>
  <c r="H48" i="8"/>
  <c r="H49" i="8"/>
  <c r="H50" i="8"/>
  <c r="H53" i="8"/>
  <c r="H54" i="8"/>
  <c r="H56" i="8"/>
  <c r="H59" i="8"/>
  <c r="H60" i="8"/>
  <c r="H61" i="8"/>
  <c r="H62" i="8"/>
  <c r="H65" i="8"/>
  <c r="H66" i="8"/>
  <c r="H67" i="8"/>
  <c r="H68" i="8"/>
  <c r="H71" i="8"/>
  <c r="H72" i="8"/>
  <c r="H73" i="8"/>
  <c r="H74" i="8"/>
  <c r="H77" i="8"/>
  <c r="H78" i="8"/>
  <c r="H79" i="8"/>
  <c r="H80" i="8"/>
  <c r="H83" i="8"/>
  <c r="H84" i="8"/>
  <c r="H85" i="8"/>
  <c r="H86" i="8"/>
  <c r="H89" i="8"/>
  <c r="H90" i="8"/>
  <c r="H91" i="8"/>
  <c r="H92" i="8"/>
  <c r="H95" i="8"/>
  <c r="H96" i="8"/>
  <c r="H97" i="8"/>
  <c r="H98" i="8"/>
  <c r="H101" i="8"/>
  <c r="H102" i="8"/>
  <c r="H103" i="8"/>
  <c r="H104" i="8"/>
  <c r="H107" i="8"/>
  <c r="H108" i="8"/>
  <c r="H109" i="8"/>
  <c r="H110" i="8"/>
  <c r="H113" i="8"/>
  <c r="H114" i="8"/>
  <c r="H116" i="8"/>
  <c r="H119" i="8"/>
  <c r="H120" i="8"/>
  <c r="H122" i="8"/>
  <c r="H125" i="8"/>
  <c r="H126" i="8"/>
  <c r="H127" i="8"/>
  <c r="H128" i="8"/>
  <c r="H131" i="8"/>
  <c r="H132" i="8"/>
  <c r="H133" i="8"/>
  <c r="H134" i="8"/>
  <c r="H137" i="8"/>
  <c r="H138" i="8"/>
  <c r="H139" i="8"/>
  <c r="H140" i="8"/>
  <c r="H143" i="8"/>
  <c r="H144" i="8"/>
  <c r="H145" i="8"/>
  <c r="H146" i="8"/>
  <c r="H162" i="8"/>
  <c r="H163" i="8"/>
  <c r="H164" i="8"/>
  <c r="H167" i="8"/>
  <c r="H168" i="8"/>
  <c r="H169" i="8"/>
  <c r="H170" i="8"/>
  <c r="H173" i="8"/>
  <c r="H174" i="8"/>
  <c r="H175" i="8"/>
  <c r="H176" i="8"/>
  <c r="H179" i="8"/>
  <c r="H180" i="8"/>
  <c r="H182" i="8"/>
  <c r="H185" i="8"/>
  <c r="H186" i="8"/>
  <c r="H187" i="8"/>
  <c r="H188" i="8"/>
  <c r="H191" i="8"/>
  <c r="H192" i="8"/>
  <c r="H193" i="8"/>
  <c r="H194" i="8"/>
  <c r="H197" i="8"/>
  <c r="H198" i="8"/>
  <c r="H199" i="8"/>
  <c r="H200" i="8"/>
  <c r="H203" i="8"/>
  <c r="H204" i="8"/>
  <c r="H205" i="8"/>
  <c r="H206" i="8"/>
  <c r="H209" i="8"/>
  <c r="H210" i="8"/>
  <c r="H212" i="8"/>
  <c r="H215" i="8"/>
  <c r="H216" i="8"/>
  <c r="H217" i="8"/>
  <c r="H218" i="8"/>
  <c r="H221" i="8"/>
  <c r="H222" i="8"/>
  <c r="H223" i="8"/>
  <c r="H224" i="8"/>
  <c r="H227" i="8"/>
  <c r="H228" i="8"/>
  <c r="H229" i="8"/>
  <c r="H230" i="8"/>
  <c r="H233" i="8"/>
  <c r="H234" i="8"/>
  <c r="H236" i="8"/>
  <c r="H239" i="8"/>
  <c r="H240" i="8"/>
  <c r="H241" i="8"/>
  <c r="H242" i="8"/>
  <c r="H245" i="8"/>
  <c r="H246" i="8"/>
  <c r="H247" i="8"/>
  <c r="H248" i="8"/>
  <c r="H251" i="8"/>
  <c r="H252" i="8"/>
  <c r="H253" i="8"/>
  <c r="H254" i="8"/>
  <c r="H257" i="8"/>
  <c r="H258" i="8"/>
  <c r="H260" i="8"/>
  <c r="H263" i="8"/>
  <c r="H264" i="8"/>
  <c r="H265" i="8"/>
  <c r="H266" i="8"/>
  <c r="H269" i="8"/>
  <c r="H270" i="8"/>
  <c r="H272" i="8"/>
  <c r="H275" i="8"/>
  <c r="H276" i="8"/>
  <c r="H277" i="8"/>
  <c r="H278" i="8"/>
  <c r="H281" i="8"/>
  <c r="H282" i="8"/>
  <c r="H283" i="8"/>
  <c r="H284" i="8"/>
  <c r="H287" i="8"/>
  <c r="H288" i="8"/>
  <c r="H289" i="8"/>
  <c r="H290" i="8"/>
  <c r="H293" i="8"/>
  <c r="H294" i="8"/>
  <c r="H295" i="8"/>
  <c r="H296" i="8"/>
  <c r="H299" i="8"/>
  <c r="H300" i="8"/>
  <c r="H301" i="8"/>
  <c r="H302" i="8"/>
  <c r="H305" i="8"/>
  <c r="H306" i="8"/>
  <c r="H308" i="8"/>
  <c r="H311" i="8"/>
  <c r="H312" i="8"/>
  <c r="H313" i="8"/>
  <c r="H314" i="8"/>
  <c r="H317" i="8"/>
  <c r="H318" i="8"/>
  <c r="H319" i="8"/>
  <c r="H320" i="8"/>
  <c r="H323" i="8"/>
  <c r="H324" i="8"/>
  <c r="H325" i="8"/>
  <c r="H326" i="8"/>
  <c r="H329" i="8"/>
  <c r="H330" i="8"/>
  <c r="H331" i="8"/>
  <c r="H332" i="8"/>
  <c r="H335" i="8"/>
  <c r="H336" i="8"/>
  <c r="H337" i="8"/>
  <c r="H338" i="8"/>
  <c r="H341" i="8"/>
  <c r="H342" i="8"/>
  <c r="H343" i="8"/>
  <c r="H344" i="8"/>
  <c r="H350" i="8"/>
  <c r="H347" i="8"/>
  <c r="L334" i="8"/>
  <c r="I202" i="8"/>
  <c r="J51" i="7"/>
  <c r="I51" i="7"/>
  <c r="H51" i="7"/>
  <c r="H156" i="8" l="1"/>
  <c r="H158" i="8"/>
  <c r="H155" i="8"/>
  <c r="C150" i="7"/>
  <c r="C121" i="7"/>
  <c r="O142" i="8"/>
  <c r="N142" i="8"/>
  <c r="M142" i="8"/>
  <c r="L142" i="8"/>
  <c r="K142" i="8"/>
  <c r="J142" i="8"/>
  <c r="I142" i="8"/>
  <c r="O136" i="8"/>
  <c r="N136" i="8"/>
  <c r="M136" i="8"/>
  <c r="L136" i="8"/>
  <c r="K136" i="8"/>
  <c r="J136" i="8"/>
  <c r="I136" i="8"/>
  <c r="O130" i="8"/>
  <c r="N130" i="8"/>
  <c r="M130" i="8"/>
  <c r="L130" i="8"/>
  <c r="K130" i="8"/>
  <c r="J130" i="8"/>
  <c r="I130" i="8"/>
  <c r="J124" i="8"/>
  <c r="K124" i="8"/>
  <c r="L124" i="8"/>
  <c r="M124" i="8"/>
  <c r="N124" i="8"/>
  <c r="O124" i="8"/>
  <c r="H23" i="8" l="1"/>
  <c r="H24" i="8"/>
  <c r="H130" i="8"/>
  <c r="D129" i="8" s="1"/>
  <c r="H26" i="8"/>
  <c r="H142" i="8"/>
  <c r="D141" i="8" s="1"/>
  <c r="H136" i="8"/>
  <c r="D135" i="8" s="1"/>
  <c r="I124" i="8"/>
  <c r="H124" i="8" s="1"/>
  <c r="F81" i="7" l="1"/>
  <c r="F71" i="7" s="1"/>
  <c r="O346" i="8" l="1"/>
  <c r="N346" i="8"/>
  <c r="M346" i="8"/>
  <c r="L346" i="8"/>
  <c r="K346" i="8"/>
  <c r="J346" i="8"/>
  <c r="I346" i="8"/>
  <c r="O340" i="8"/>
  <c r="N340" i="8"/>
  <c r="M340" i="8"/>
  <c r="L340" i="8"/>
  <c r="K340" i="8"/>
  <c r="J340" i="8"/>
  <c r="I340" i="8"/>
  <c r="O334" i="8"/>
  <c r="N334" i="8"/>
  <c r="M334" i="8"/>
  <c r="K334" i="8"/>
  <c r="J334" i="8"/>
  <c r="I334" i="8"/>
  <c r="H346" i="8" l="1"/>
  <c r="D345" i="8" s="1"/>
  <c r="H340" i="8"/>
  <c r="D339" i="8" s="1"/>
  <c r="H334" i="8"/>
  <c r="D333" i="8" s="1"/>
  <c r="C67" i="7" l="1"/>
  <c r="C66" i="7" s="1"/>
  <c r="C65" i="7"/>
  <c r="C64" i="7" s="1"/>
  <c r="C39" i="7"/>
  <c r="C41" i="7"/>
  <c r="C43" i="7"/>
  <c r="C45" i="7"/>
  <c r="C49" i="7"/>
  <c r="C47" i="7"/>
  <c r="C52" i="7"/>
  <c r="I38" i="7" l="1"/>
  <c r="H37" i="7"/>
  <c r="I37" i="7"/>
  <c r="J37" i="7"/>
  <c r="G37" i="7"/>
  <c r="J130" i="7"/>
  <c r="F127" i="7" l="1"/>
  <c r="F128" i="7"/>
  <c r="J128" i="7"/>
  <c r="I125" i="7"/>
  <c r="K259" i="8"/>
  <c r="K19" i="8" s="1"/>
  <c r="J125" i="7" l="1"/>
  <c r="J113" i="7"/>
  <c r="H259" i="8"/>
  <c r="J36" i="7"/>
  <c r="I36" i="7"/>
  <c r="H36" i="7"/>
  <c r="C51" i="7" l="1"/>
  <c r="D120" i="7"/>
  <c r="C126" i="7"/>
  <c r="H125" i="7"/>
  <c r="G125" i="7"/>
  <c r="F125" i="7"/>
  <c r="E125" i="7"/>
  <c r="D125" i="7"/>
  <c r="F116" i="7"/>
  <c r="L28" i="8" l="1"/>
  <c r="M28" i="8"/>
  <c r="N28" i="8"/>
  <c r="O28" i="8"/>
  <c r="K28" i="8"/>
  <c r="I21" i="7" l="1"/>
  <c r="I13" i="7" s="1"/>
  <c r="O328" i="8"/>
  <c r="N328" i="8"/>
  <c r="M328" i="8"/>
  <c r="N322" i="8"/>
  <c r="N316" i="8"/>
  <c r="N310" i="8"/>
  <c r="N304" i="8"/>
  <c r="N298" i="8"/>
  <c r="N292" i="8"/>
  <c r="N286" i="8"/>
  <c r="N280" i="8"/>
  <c r="N274" i="8"/>
  <c r="N268" i="8"/>
  <c r="N262" i="8"/>
  <c r="N256" i="8"/>
  <c r="N250" i="8"/>
  <c r="N244" i="8"/>
  <c r="N238" i="8"/>
  <c r="N232" i="8"/>
  <c r="N226" i="8"/>
  <c r="N220" i="8"/>
  <c r="N214" i="8"/>
  <c r="N208" i="8"/>
  <c r="N202" i="8"/>
  <c r="N196" i="8"/>
  <c r="N190" i="8"/>
  <c r="N184" i="8"/>
  <c r="N178" i="8"/>
  <c r="N172" i="8"/>
  <c r="N166" i="8"/>
  <c r="N160" i="8"/>
  <c r="I60" i="7"/>
  <c r="I59" i="7"/>
  <c r="M322" i="8"/>
  <c r="M316" i="8"/>
  <c r="M310" i="8"/>
  <c r="M304" i="8"/>
  <c r="M298" i="8"/>
  <c r="M292" i="8"/>
  <c r="M286" i="8"/>
  <c r="M280" i="8"/>
  <c r="M274" i="8"/>
  <c r="M268" i="8"/>
  <c r="M262" i="8"/>
  <c r="M256" i="8"/>
  <c r="M250" i="8"/>
  <c r="M244" i="8"/>
  <c r="M238" i="8"/>
  <c r="M232" i="8"/>
  <c r="M226" i="8"/>
  <c r="M220" i="8"/>
  <c r="M214" i="8"/>
  <c r="M208" i="8"/>
  <c r="M202" i="8"/>
  <c r="M196" i="8"/>
  <c r="M190" i="8"/>
  <c r="M184" i="8"/>
  <c r="M178" i="8"/>
  <c r="M172" i="8"/>
  <c r="M166" i="8"/>
  <c r="M160" i="8"/>
  <c r="H60" i="7"/>
  <c r="N121" i="8"/>
  <c r="N25" i="8" s="1"/>
  <c r="N19" i="8" s="1"/>
  <c r="N112" i="8"/>
  <c r="N106" i="8"/>
  <c r="N100" i="8"/>
  <c r="N94" i="8"/>
  <c r="N88" i="8"/>
  <c r="N82" i="8"/>
  <c r="N76" i="8"/>
  <c r="N70" i="8"/>
  <c r="N64" i="8"/>
  <c r="N58" i="8"/>
  <c r="N52" i="8"/>
  <c r="N46" i="8"/>
  <c r="N40" i="8"/>
  <c r="N34" i="8"/>
  <c r="M121" i="8"/>
  <c r="M25" i="8" s="1"/>
  <c r="M19" i="8" s="1"/>
  <c r="M112" i="8"/>
  <c r="M106" i="8"/>
  <c r="M100" i="8"/>
  <c r="M94" i="8"/>
  <c r="M88" i="8"/>
  <c r="M82" i="8"/>
  <c r="M76" i="8"/>
  <c r="M70" i="8"/>
  <c r="M64" i="8"/>
  <c r="M58" i="8"/>
  <c r="M52" i="8"/>
  <c r="M46" i="8"/>
  <c r="M40" i="8"/>
  <c r="M34" i="8"/>
  <c r="I66" i="7"/>
  <c r="I64" i="7"/>
  <c r="I63" i="7"/>
  <c r="I62" i="7" s="1"/>
  <c r="I50" i="7"/>
  <c r="I48" i="7"/>
  <c r="I46" i="7"/>
  <c r="I44" i="7"/>
  <c r="I40" i="7"/>
  <c r="I130" i="7"/>
  <c r="H130" i="7"/>
  <c r="I116" i="7"/>
  <c r="H116" i="7"/>
  <c r="I105" i="7"/>
  <c r="I101" i="7"/>
  <c r="H105" i="7"/>
  <c r="H101" i="7"/>
  <c r="I97" i="7"/>
  <c r="I93" i="7"/>
  <c r="H97" i="7"/>
  <c r="H93" i="7"/>
  <c r="I89" i="7"/>
  <c r="I86" i="7"/>
  <c r="I83" i="7"/>
  <c r="I82" i="7"/>
  <c r="I72" i="7" s="1"/>
  <c r="I81" i="7"/>
  <c r="I71" i="7" s="1"/>
  <c r="I80" i="7"/>
  <c r="I70" i="7" s="1"/>
  <c r="H89" i="7"/>
  <c r="H86" i="7"/>
  <c r="H83" i="7"/>
  <c r="H82" i="7"/>
  <c r="H72" i="7" s="1"/>
  <c r="H81" i="7"/>
  <c r="H71" i="7" s="1"/>
  <c r="H80" i="7"/>
  <c r="H70" i="7" s="1"/>
  <c r="I74" i="7"/>
  <c r="H74" i="7"/>
  <c r="H66" i="7"/>
  <c r="H64" i="7"/>
  <c r="H63" i="7"/>
  <c r="H62" i="7" s="1"/>
  <c r="I42" i="7"/>
  <c r="H50" i="7"/>
  <c r="H48" i="7"/>
  <c r="H46" i="7"/>
  <c r="H44" i="7"/>
  <c r="H42" i="7"/>
  <c r="H40" i="7"/>
  <c r="H38" i="7"/>
  <c r="N154" i="8" l="1"/>
  <c r="I58" i="7"/>
  <c r="I22" i="7"/>
  <c r="I24" i="7"/>
  <c r="I16" i="7" s="1"/>
  <c r="M118" i="8"/>
  <c r="N118" i="8"/>
  <c r="M154" i="8"/>
  <c r="H59" i="7"/>
  <c r="H58" i="7" s="1"/>
  <c r="H24" i="7"/>
  <c r="H16" i="7" s="1"/>
  <c r="I34" i="7"/>
  <c r="H120" i="7"/>
  <c r="I120" i="7"/>
  <c r="I23" i="7"/>
  <c r="H23" i="7"/>
  <c r="H21" i="7"/>
  <c r="H13" i="7" s="1"/>
  <c r="H22" i="7"/>
  <c r="H79" i="7"/>
  <c r="I69" i="7"/>
  <c r="I79" i="7"/>
  <c r="H69" i="7"/>
  <c r="H34" i="7"/>
  <c r="I20" i="7" l="1"/>
  <c r="H31" i="7"/>
  <c r="I32" i="7"/>
  <c r="N22" i="8"/>
  <c r="H32" i="7"/>
  <c r="H110" i="7"/>
  <c r="H20" i="7"/>
  <c r="D21" i="7"/>
  <c r="D113" i="7"/>
  <c r="G130" i="7"/>
  <c r="F130" i="7"/>
  <c r="A109" i="7"/>
  <c r="A110" i="7" s="1"/>
  <c r="A111" i="7" s="1"/>
  <c r="A112" i="7" s="1"/>
  <c r="A113" i="7" s="1"/>
  <c r="A114" i="7" s="1"/>
  <c r="A115" i="7" s="1"/>
  <c r="A116" i="7" s="1"/>
  <c r="A117" i="7" s="1"/>
  <c r="A118" i="7" s="1"/>
  <c r="A119" i="7" s="1"/>
  <c r="C133" i="7"/>
  <c r="C132" i="7"/>
  <c r="E130" i="7"/>
  <c r="D130" i="7"/>
  <c r="C129" i="7"/>
  <c r="C128" i="7"/>
  <c r="C127" i="7"/>
  <c r="C125" i="7"/>
  <c r="C118" i="7"/>
  <c r="C117" i="7"/>
  <c r="J116" i="7"/>
  <c r="G116" i="7"/>
  <c r="E116" i="7"/>
  <c r="D116" i="7"/>
  <c r="H30" i="7" l="1"/>
  <c r="I31" i="7"/>
  <c r="I30" i="7" s="1"/>
  <c r="N16" i="8"/>
  <c r="M22" i="8"/>
  <c r="M16" i="8"/>
  <c r="D112" i="7"/>
  <c r="D110" i="7" s="1"/>
  <c r="F110" i="7"/>
  <c r="F120" i="7"/>
  <c r="E21" i="7"/>
  <c r="E120" i="7"/>
  <c r="J120" i="7"/>
  <c r="J21" i="7"/>
  <c r="J13" i="7" s="1"/>
  <c r="G120" i="7"/>
  <c r="C124" i="7"/>
  <c r="E110" i="7"/>
  <c r="G21" i="7"/>
  <c r="C123" i="7"/>
  <c r="F21" i="7"/>
  <c r="C130" i="7"/>
  <c r="A120" i="7"/>
  <c r="A121" i="7" s="1"/>
  <c r="A122" i="7" s="1"/>
  <c r="A123" i="7" s="1"/>
  <c r="A124" i="7" s="1"/>
  <c r="A125" i="7" s="1"/>
  <c r="A126" i="7" s="1"/>
  <c r="A127" i="7" s="1"/>
  <c r="A128" i="7" s="1"/>
  <c r="A129" i="7" s="1"/>
  <c r="A130" i="7" s="1"/>
  <c r="A131" i="7" s="1"/>
  <c r="A132" i="7" s="1"/>
  <c r="A133" i="7" s="1"/>
  <c r="A134" i="7" s="1"/>
  <c r="A135" i="7" s="1"/>
  <c r="C113" i="7"/>
  <c r="C122" i="7"/>
  <c r="C116" i="7"/>
  <c r="A136" i="7" l="1"/>
  <c r="A137" i="7" s="1"/>
  <c r="A138" i="7" s="1"/>
  <c r="A139" i="7" s="1"/>
  <c r="A140" i="7" s="1"/>
  <c r="A141" i="7" s="1"/>
  <c r="A142" i="7" s="1"/>
  <c r="A143" i="7" s="1"/>
  <c r="A144" i="7" s="1"/>
  <c r="A145" i="7" s="1"/>
  <c r="A146" i="7" s="1"/>
  <c r="A147" i="7" s="1"/>
  <c r="A148" i="7" s="1"/>
  <c r="A149" i="7" s="1"/>
  <c r="A150" i="7" s="1"/>
  <c r="A151" i="7" s="1"/>
  <c r="A152" i="7" s="1"/>
  <c r="A153" i="7" s="1"/>
  <c r="A154" i="7" s="1"/>
  <c r="C21" i="7"/>
  <c r="C120" i="7"/>
  <c r="G110" i="7"/>
  <c r="J110" i="7"/>
  <c r="C114" i="7"/>
  <c r="C111" i="7"/>
  <c r="C112" i="7"/>
  <c r="C110" i="7" l="1"/>
  <c r="J181" i="8"/>
  <c r="J211" i="8"/>
  <c r="H211" i="8" s="1"/>
  <c r="J271" i="8"/>
  <c r="H271" i="8" s="1"/>
  <c r="H181" i="8" l="1"/>
  <c r="H28" i="7"/>
  <c r="L328" i="8"/>
  <c r="K328" i="8"/>
  <c r="J328" i="8"/>
  <c r="I328" i="8"/>
  <c r="F32" i="7"/>
  <c r="A117" i="8"/>
  <c r="A118" i="8" s="1"/>
  <c r="A119" i="8" s="1"/>
  <c r="A120" i="8" s="1"/>
  <c r="A121" i="8" s="1"/>
  <c r="A122" i="8" s="1"/>
  <c r="A123" i="8" s="1"/>
  <c r="A124" i="8" s="1"/>
  <c r="A125" i="8" s="1"/>
  <c r="A126" i="8" s="1"/>
  <c r="A127" i="8" s="1"/>
  <c r="A128" i="8" s="1"/>
  <c r="A129" i="8" s="1"/>
  <c r="A130" i="8" s="1"/>
  <c r="A131" i="8" s="1"/>
  <c r="A132" i="8" s="1"/>
  <c r="A133" i="8" s="1"/>
  <c r="A134" i="8" s="1"/>
  <c r="A135" i="8" s="1"/>
  <c r="A136" i="8" s="1"/>
  <c r="A137" i="8" s="1"/>
  <c r="A138" i="8" s="1"/>
  <c r="A139" i="8" s="1"/>
  <c r="A140" i="8" s="1"/>
  <c r="A141" i="8" s="1"/>
  <c r="A142" i="8" s="1"/>
  <c r="A143" i="8" s="1"/>
  <c r="A144" i="8" s="1"/>
  <c r="A145" i="8" s="1"/>
  <c r="A146" i="8" s="1"/>
  <c r="L121" i="8"/>
  <c r="L25" i="8" s="1"/>
  <c r="L19" i="8" s="1"/>
  <c r="O121" i="8"/>
  <c r="O25" i="8" s="1"/>
  <c r="O19" i="8" s="1"/>
  <c r="A147" i="8" l="1"/>
  <c r="A148" i="8" s="1"/>
  <c r="A149" i="8" s="1"/>
  <c r="A150" i="8" s="1"/>
  <c r="A151" i="8" s="1"/>
  <c r="A152" i="8" s="1"/>
  <c r="A153" i="8" s="1"/>
  <c r="A154" i="8" s="1"/>
  <c r="A155" i="8" s="1"/>
  <c r="A156" i="8" s="1"/>
  <c r="A157" i="8" s="1"/>
  <c r="A158" i="8" s="1"/>
  <c r="A159" i="8" s="1"/>
  <c r="A160" i="8" s="1"/>
  <c r="A161" i="8" s="1"/>
  <c r="A162" i="8" s="1"/>
  <c r="A163" i="8" s="1"/>
  <c r="A164" i="8" s="1"/>
  <c r="A165" i="8" s="1"/>
  <c r="A166" i="8" s="1"/>
  <c r="A167" i="8" s="1"/>
  <c r="A168" i="8" s="1"/>
  <c r="A169" i="8" s="1"/>
  <c r="A170" i="8" s="1"/>
  <c r="A171" i="8" s="1"/>
  <c r="A172" i="8" s="1"/>
  <c r="A173" i="8" s="1"/>
  <c r="A174" i="8" s="1"/>
  <c r="A175" i="8" s="1"/>
  <c r="A176" i="8" s="1"/>
  <c r="A177" i="8" s="1"/>
  <c r="A178" i="8" s="1"/>
  <c r="A179" i="8" s="1"/>
  <c r="A180" i="8" s="1"/>
  <c r="A181" i="8" s="1"/>
  <c r="A182" i="8" s="1"/>
  <c r="A183" i="8" s="1"/>
  <c r="A184" i="8" s="1"/>
  <c r="A185" i="8" s="1"/>
  <c r="A186" i="8" s="1"/>
  <c r="A187" i="8" s="1"/>
  <c r="A188" i="8" s="1"/>
  <c r="A189" i="8" s="1"/>
  <c r="A190" i="8" s="1"/>
  <c r="A191" i="8" s="1"/>
  <c r="A192" i="8" s="1"/>
  <c r="A193" i="8" s="1"/>
  <c r="A194" i="8" s="1"/>
  <c r="A195" i="8" s="1"/>
  <c r="A196" i="8" s="1"/>
  <c r="A197" i="8" s="1"/>
  <c r="A198" i="8" s="1"/>
  <c r="A199" i="8" s="1"/>
  <c r="A200" i="8" s="1"/>
  <c r="A201" i="8" s="1"/>
  <c r="A202" i="8" s="1"/>
  <c r="A203" i="8" s="1"/>
  <c r="A204" i="8" s="1"/>
  <c r="A205" i="8" s="1"/>
  <c r="A206" i="8" s="1"/>
  <c r="A207" i="8" s="1"/>
  <c r="A208" i="8" s="1"/>
  <c r="A209" i="8" s="1"/>
  <c r="A210" i="8" s="1"/>
  <c r="A211" i="8" s="1"/>
  <c r="A212" i="8" s="1"/>
  <c r="A213" i="8" s="1"/>
  <c r="A214" i="8" s="1"/>
  <c r="A215" i="8" s="1"/>
  <c r="A216" i="8" s="1"/>
  <c r="A217" i="8" s="1"/>
  <c r="A218" i="8" s="1"/>
  <c r="A219" i="8" s="1"/>
  <c r="A220" i="8" s="1"/>
  <c r="A221" i="8" s="1"/>
  <c r="A222" i="8" s="1"/>
  <c r="A223" i="8" s="1"/>
  <c r="A224" i="8" s="1"/>
  <c r="A225" i="8" s="1"/>
  <c r="A226" i="8" s="1"/>
  <c r="A227" i="8" s="1"/>
  <c r="A228" i="8" s="1"/>
  <c r="A229" i="8" s="1"/>
  <c r="A230" i="8" s="1"/>
  <c r="A231" i="8" s="1"/>
  <c r="A232" i="8" s="1"/>
  <c r="A233" i="8" s="1"/>
  <c r="A234" i="8" s="1"/>
  <c r="A235" i="8" s="1"/>
  <c r="A236" i="8" s="1"/>
  <c r="A237" i="8" s="1"/>
  <c r="A238" i="8" s="1"/>
  <c r="A239" i="8" s="1"/>
  <c r="A240" i="8" s="1"/>
  <c r="A241" i="8" s="1"/>
  <c r="A242" i="8" s="1"/>
  <c r="A243" i="8" s="1"/>
  <c r="A244" i="8" s="1"/>
  <c r="A245" i="8" s="1"/>
  <c r="A246" i="8" s="1"/>
  <c r="A247" i="8" s="1"/>
  <c r="A248" i="8" s="1"/>
  <c r="A249" i="8" s="1"/>
  <c r="A250" i="8" s="1"/>
  <c r="A251" i="8" s="1"/>
  <c r="A252" i="8" s="1"/>
  <c r="A253" i="8" s="1"/>
  <c r="A254" i="8" s="1"/>
  <c r="A255" i="8" s="1"/>
  <c r="A256" i="8" s="1"/>
  <c r="A257" i="8" s="1"/>
  <c r="A258" i="8" s="1"/>
  <c r="A259" i="8" s="1"/>
  <c r="A260" i="8" s="1"/>
  <c r="A261" i="8" s="1"/>
  <c r="A262" i="8" s="1"/>
  <c r="A263" i="8" s="1"/>
  <c r="A264" i="8" s="1"/>
  <c r="A265" i="8" s="1"/>
  <c r="A266" i="8" s="1"/>
  <c r="A267" i="8" s="1"/>
  <c r="A268" i="8" s="1"/>
  <c r="A269" i="8" s="1"/>
  <c r="A270" i="8" s="1"/>
  <c r="A271" i="8" s="1"/>
  <c r="A272" i="8" s="1"/>
  <c r="A273" i="8" s="1"/>
  <c r="A274" i="8" s="1"/>
  <c r="A275" i="8" s="1"/>
  <c r="A276" i="8" s="1"/>
  <c r="A277" i="8" s="1"/>
  <c r="A278" i="8" s="1"/>
  <c r="A279" i="8" s="1"/>
  <c r="A280" i="8" s="1"/>
  <c r="A281" i="8" s="1"/>
  <c r="A282" i="8" s="1"/>
  <c r="A283" i="8" s="1"/>
  <c r="A284" i="8" s="1"/>
  <c r="A285" i="8" s="1"/>
  <c r="A286" i="8" s="1"/>
  <c r="A287" i="8" s="1"/>
  <c r="A288" i="8" s="1"/>
  <c r="A289" i="8" s="1"/>
  <c r="A290" i="8" s="1"/>
  <c r="A291" i="8" s="1"/>
  <c r="A292" i="8" s="1"/>
  <c r="A293" i="8" s="1"/>
  <c r="A294" i="8" s="1"/>
  <c r="A295" i="8" s="1"/>
  <c r="A296" i="8" s="1"/>
  <c r="A297" i="8" s="1"/>
  <c r="A298" i="8" s="1"/>
  <c r="A299" i="8" s="1"/>
  <c r="A300" i="8" s="1"/>
  <c r="A301" i="8" s="1"/>
  <c r="A302" i="8" s="1"/>
  <c r="A303" i="8" s="1"/>
  <c r="A304" i="8" s="1"/>
  <c r="A305" i="8" s="1"/>
  <c r="A306" i="8" s="1"/>
  <c r="A307" i="8" s="1"/>
  <c r="A308" i="8" s="1"/>
  <c r="A309" i="8" s="1"/>
  <c r="A310" i="8" s="1"/>
  <c r="A311" i="8" s="1"/>
  <c r="A312" i="8" s="1"/>
  <c r="A313" i="8" s="1"/>
  <c r="A314" i="8" s="1"/>
  <c r="A315" i="8" s="1"/>
  <c r="A316" i="8" s="1"/>
  <c r="A317" i="8" s="1"/>
  <c r="A318" i="8" s="1"/>
  <c r="A319" i="8" s="1"/>
  <c r="A320" i="8" s="1"/>
  <c r="A321" i="8" s="1"/>
  <c r="A322" i="8" s="1"/>
  <c r="A323" i="8" s="1"/>
  <c r="A324" i="8" s="1"/>
  <c r="A325" i="8" s="1"/>
  <c r="A326" i="8" s="1"/>
  <c r="A327" i="8" s="1"/>
  <c r="A328" i="8" s="1"/>
  <c r="A329" i="8" s="1"/>
  <c r="A330" i="8" s="1"/>
  <c r="A331" i="8" s="1"/>
  <c r="A332" i="8" s="1"/>
  <c r="A333" i="8" s="1"/>
  <c r="A334" i="8" s="1"/>
  <c r="A335" i="8" s="1"/>
  <c r="A336" i="8" s="1"/>
  <c r="A337" i="8" s="1"/>
  <c r="A338" i="8" s="1"/>
  <c r="A339" i="8" s="1"/>
  <c r="A340" i="8" s="1"/>
  <c r="A341" i="8" s="1"/>
  <c r="A342" i="8" s="1"/>
  <c r="A343" i="8" s="1"/>
  <c r="A344" i="8" s="1"/>
  <c r="A345" i="8" s="1"/>
  <c r="A346" i="8" s="1"/>
  <c r="A347" i="8" s="1"/>
  <c r="A348" i="8" s="1"/>
  <c r="A349" i="8" s="1"/>
  <c r="A350" i="8" s="1"/>
  <c r="A351" i="8" s="1"/>
  <c r="A352" i="8" s="1"/>
  <c r="A353" i="8" s="1"/>
  <c r="A354" i="8" s="1"/>
  <c r="A355" i="8" s="1"/>
  <c r="A356" i="8" s="1"/>
  <c r="A357" i="8" s="1"/>
  <c r="A358" i="8" s="1"/>
  <c r="A359" i="8" s="1"/>
  <c r="A360" i="8" s="1"/>
  <c r="A361" i="8" s="1"/>
  <c r="A362" i="8" s="1"/>
  <c r="A363" i="8" s="1"/>
  <c r="A364" i="8" s="1"/>
  <c r="A365" i="8" s="1"/>
  <c r="A366" i="8" s="1"/>
  <c r="A367" i="8" s="1"/>
  <c r="A368" i="8" s="1"/>
  <c r="A369" i="8" s="1"/>
  <c r="A370" i="8" s="1"/>
  <c r="A371" i="8" s="1"/>
  <c r="A372" i="8" s="1"/>
  <c r="A373" i="8" s="1"/>
  <c r="A374" i="8" s="1"/>
  <c r="A375" i="8" s="1"/>
  <c r="A376" i="8" s="1"/>
  <c r="A377" i="8" s="1"/>
  <c r="A378" i="8" s="1"/>
  <c r="A379" i="8" s="1"/>
  <c r="A380" i="8" s="1"/>
  <c r="A381" i="8" s="1"/>
  <c r="A382" i="8" s="1"/>
  <c r="A383" i="8" s="1"/>
  <c r="A384" i="8" s="1"/>
  <c r="A385" i="8" s="1"/>
  <c r="A386" i="8" s="1"/>
  <c r="A387" i="8" s="1"/>
  <c r="A388" i="8" s="1"/>
  <c r="A389" i="8" s="1"/>
  <c r="A390" i="8" s="1"/>
  <c r="A391" i="8" s="1"/>
  <c r="A392" i="8" s="1"/>
  <c r="H121" i="8"/>
  <c r="G32" i="7"/>
  <c r="H328" i="8"/>
  <c r="D327" i="8" s="1"/>
  <c r="G31" i="7"/>
  <c r="J118" i="8"/>
  <c r="I118" i="8"/>
  <c r="L118" i="8"/>
  <c r="O118" i="8"/>
  <c r="K118" i="8"/>
  <c r="H118" i="8" l="1"/>
  <c r="D117" i="8" s="1"/>
  <c r="G30" i="7"/>
  <c r="J32" i="7"/>
  <c r="J31" i="7"/>
  <c r="I28" i="7"/>
  <c r="H56" i="7"/>
  <c r="H19" i="7"/>
  <c r="H15" i="7" s="1"/>
  <c r="F86" i="7"/>
  <c r="D123" i="8" l="1"/>
  <c r="J30" i="7"/>
  <c r="J235" i="8"/>
  <c r="F37" i="7"/>
  <c r="D37" i="7"/>
  <c r="E36" i="7"/>
  <c r="F36" i="7"/>
  <c r="G36" i="7"/>
  <c r="D36" i="7"/>
  <c r="E50" i="7"/>
  <c r="F50" i="7"/>
  <c r="G50" i="7"/>
  <c r="J50" i="7"/>
  <c r="D50" i="7"/>
  <c r="D48" i="7"/>
  <c r="E48" i="7"/>
  <c r="F48" i="7"/>
  <c r="G48" i="7"/>
  <c r="J48" i="7"/>
  <c r="C48" i="7"/>
  <c r="L22" i="8"/>
  <c r="H235" i="8" l="1"/>
  <c r="C37" i="7"/>
  <c r="C36" i="7"/>
  <c r="I22" i="8"/>
  <c r="O22" i="8"/>
  <c r="K22" i="8"/>
  <c r="I27" i="7"/>
  <c r="I26" i="7" s="1"/>
  <c r="F31" i="7"/>
  <c r="G59" i="7"/>
  <c r="F60" i="7"/>
  <c r="F19" i="7" s="1"/>
  <c r="G60" i="7"/>
  <c r="I286" i="8"/>
  <c r="J286" i="8"/>
  <c r="K286" i="8"/>
  <c r="L286" i="8"/>
  <c r="O286" i="8"/>
  <c r="L154" i="8" l="1"/>
  <c r="K154" i="8"/>
  <c r="H286" i="8"/>
  <c r="D285" i="8" s="1"/>
  <c r="J60" i="7"/>
  <c r="J19" i="7" s="1"/>
  <c r="J59" i="7"/>
  <c r="G58" i="7"/>
  <c r="I18" i="7"/>
  <c r="I56" i="7"/>
  <c r="I19" i="7"/>
  <c r="I15" i="7" s="1"/>
  <c r="H27" i="7"/>
  <c r="H26" i="7" s="1"/>
  <c r="F59" i="7"/>
  <c r="F18" i="7" s="1"/>
  <c r="H18" i="7"/>
  <c r="D89" i="7"/>
  <c r="E82" i="7"/>
  <c r="E24" i="7" s="1"/>
  <c r="F82" i="7"/>
  <c r="F24" i="7" s="1"/>
  <c r="G82" i="7"/>
  <c r="G24" i="7" s="1"/>
  <c r="J82" i="7"/>
  <c r="J24" i="7" s="1"/>
  <c r="J16" i="7" s="1"/>
  <c r="D82" i="7"/>
  <c r="D24" i="7" s="1"/>
  <c r="G81" i="7"/>
  <c r="J81" i="7"/>
  <c r="D81" i="7"/>
  <c r="E80" i="7"/>
  <c r="E22" i="7" s="1"/>
  <c r="F80" i="7"/>
  <c r="F22" i="7" s="1"/>
  <c r="G80" i="7"/>
  <c r="G22" i="7" s="1"/>
  <c r="J80" i="7"/>
  <c r="D80" i="7"/>
  <c r="D22" i="7" s="1"/>
  <c r="D14" i="7" s="1"/>
  <c r="K16" i="8"/>
  <c r="D13" i="7"/>
  <c r="H17" i="8" l="1"/>
  <c r="O16" i="8"/>
  <c r="L16" i="8"/>
  <c r="J58" i="7"/>
  <c r="C24" i="7"/>
  <c r="F14" i="7"/>
  <c r="I17" i="7"/>
  <c r="I14" i="7"/>
  <c r="I12" i="7" s="1"/>
  <c r="I55" i="7"/>
  <c r="I54" i="7" s="1"/>
  <c r="J79" i="7"/>
  <c r="J22" i="7"/>
  <c r="C22" i="7" s="1"/>
  <c r="H17" i="7"/>
  <c r="H14" i="7"/>
  <c r="H12" i="7" s="1"/>
  <c r="H55" i="7"/>
  <c r="H54" i="7" s="1"/>
  <c r="D79" i="7"/>
  <c r="O322" i="8"/>
  <c r="L322" i="8"/>
  <c r="K322" i="8"/>
  <c r="J322" i="8"/>
  <c r="I322" i="8"/>
  <c r="O316" i="8"/>
  <c r="L316" i="8"/>
  <c r="K316" i="8"/>
  <c r="J316" i="8"/>
  <c r="I316" i="8"/>
  <c r="O310" i="8"/>
  <c r="L310" i="8"/>
  <c r="K310" i="8"/>
  <c r="J310" i="8"/>
  <c r="I310" i="8"/>
  <c r="J307" i="8"/>
  <c r="O304" i="8"/>
  <c r="L304" i="8"/>
  <c r="K304" i="8"/>
  <c r="I304" i="8"/>
  <c r="O298" i="8"/>
  <c r="L298" i="8"/>
  <c r="K298" i="8"/>
  <c r="J298" i="8"/>
  <c r="I298" i="8"/>
  <c r="O292" i="8"/>
  <c r="L292" i="8"/>
  <c r="K292" i="8"/>
  <c r="J292" i="8"/>
  <c r="I292" i="8"/>
  <c r="O280" i="8"/>
  <c r="L280" i="8"/>
  <c r="K280" i="8"/>
  <c r="J280" i="8"/>
  <c r="I280" i="8"/>
  <c r="O274" i="8"/>
  <c r="L274" i="8"/>
  <c r="K274" i="8"/>
  <c r="J274" i="8"/>
  <c r="I274" i="8"/>
  <c r="O268" i="8"/>
  <c r="L268" i="8"/>
  <c r="K268" i="8"/>
  <c r="I268" i="8"/>
  <c r="O262" i="8"/>
  <c r="L262" i="8"/>
  <c r="K262" i="8"/>
  <c r="J262" i="8"/>
  <c r="I262" i="8"/>
  <c r="O256" i="8"/>
  <c r="L256" i="8"/>
  <c r="K256" i="8"/>
  <c r="J256" i="8"/>
  <c r="I256" i="8"/>
  <c r="O250" i="8"/>
  <c r="L250" i="8"/>
  <c r="K250" i="8"/>
  <c r="J250" i="8"/>
  <c r="I250" i="8"/>
  <c r="O244" i="8"/>
  <c r="L244" i="8"/>
  <c r="K244" i="8"/>
  <c r="J244" i="8"/>
  <c r="I244" i="8"/>
  <c r="O238" i="8"/>
  <c r="L238" i="8"/>
  <c r="K238" i="8"/>
  <c r="J238" i="8"/>
  <c r="I238" i="8"/>
  <c r="J232" i="8"/>
  <c r="O232" i="8"/>
  <c r="L232" i="8"/>
  <c r="K232" i="8"/>
  <c r="I232" i="8"/>
  <c r="O226" i="8"/>
  <c r="L226" i="8"/>
  <c r="K226" i="8"/>
  <c r="J226" i="8"/>
  <c r="I226" i="8"/>
  <c r="O220" i="8"/>
  <c r="L220" i="8"/>
  <c r="K220" i="8"/>
  <c r="J220" i="8"/>
  <c r="I220" i="8"/>
  <c r="O214" i="8"/>
  <c r="L214" i="8"/>
  <c r="K214" i="8"/>
  <c r="J214" i="8"/>
  <c r="I214" i="8"/>
  <c r="O208" i="8"/>
  <c r="L208" i="8"/>
  <c r="K208" i="8"/>
  <c r="I208" i="8"/>
  <c r="O202" i="8"/>
  <c r="L202" i="8"/>
  <c r="K202" i="8"/>
  <c r="J202" i="8"/>
  <c r="O196" i="8"/>
  <c r="L196" i="8"/>
  <c r="K196" i="8"/>
  <c r="J196" i="8"/>
  <c r="I196" i="8"/>
  <c r="O190" i="8"/>
  <c r="L190" i="8"/>
  <c r="K190" i="8"/>
  <c r="J190" i="8"/>
  <c r="I190" i="8"/>
  <c r="O184" i="8"/>
  <c r="L184" i="8"/>
  <c r="K184" i="8"/>
  <c r="J184" i="8"/>
  <c r="I184" i="8"/>
  <c r="O178" i="8"/>
  <c r="L178" i="8"/>
  <c r="K178" i="8"/>
  <c r="I178" i="8"/>
  <c r="O172" i="8"/>
  <c r="L172" i="8"/>
  <c r="K172" i="8"/>
  <c r="J172" i="8"/>
  <c r="I172" i="8"/>
  <c r="O166" i="8"/>
  <c r="L166" i="8"/>
  <c r="K166" i="8"/>
  <c r="J166" i="8"/>
  <c r="I166" i="8"/>
  <c r="O160" i="8"/>
  <c r="L160" i="8"/>
  <c r="K160" i="8"/>
  <c r="J160" i="8"/>
  <c r="I160" i="8"/>
  <c r="D60" i="7"/>
  <c r="J18" i="7"/>
  <c r="F58" i="7"/>
  <c r="E59" i="7"/>
  <c r="E55" i="7" s="1"/>
  <c r="D59" i="7"/>
  <c r="H153" i="8"/>
  <c r="O112" i="8"/>
  <c r="L112" i="8"/>
  <c r="K112" i="8"/>
  <c r="J112" i="8"/>
  <c r="I112" i="8"/>
  <c r="O106" i="8"/>
  <c r="L106" i="8"/>
  <c r="K106" i="8"/>
  <c r="J106" i="8"/>
  <c r="I106" i="8"/>
  <c r="O100" i="8"/>
  <c r="L100" i="8"/>
  <c r="K100" i="8"/>
  <c r="J100" i="8"/>
  <c r="I100" i="8"/>
  <c r="O94" i="8"/>
  <c r="L94" i="8"/>
  <c r="K94" i="8"/>
  <c r="J94" i="8"/>
  <c r="I94" i="8"/>
  <c r="O88" i="8"/>
  <c r="L88" i="8"/>
  <c r="K88" i="8"/>
  <c r="J88" i="8"/>
  <c r="I88" i="8"/>
  <c r="O82" i="8"/>
  <c r="L82" i="8"/>
  <c r="K82" i="8"/>
  <c r="J82" i="8"/>
  <c r="I82" i="8"/>
  <c r="A81" i="8"/>
  <c r="A82" i="8" s="1"/>
  <c r="A83" i="8" s="1"/>
  <c r="A84" i="8" s="1"/>
  <c r="A85" i="8" s="1"/>
  <c r="A86" i="8" s="1"/>
  <c r="O76" i="8"/>
  <c r="L76" i="8"/>
  <c r="K76" i="8"/>
  <c r="J76" i="8"/>
  <c r="I76" i="8"/>
  <c r="O70" i="8"/>
  <c r="L70" i="8"/>
  <c r="K70" i="8"/>
  <c r="J70" i="8"/>
  <c r="I70" i="8"/>
  <c r="O64" i="8"/>
  <c r="L64" i="8"/>
  <c r="K64" i="8"/>
  <c r="J64" i="8"/>
  <c r="I64" i="8"/>
  <c r="O58" i="8"/>
  <c r="L58" i="8"/>
  <c r="K58" i="8"/>
  <c r="J58" i="8"/>
  <c r="I58" i="8"/>
  <c r="J55" i="8"/>
  <c r="O52" i="8"/>
  <c r="L52" i="8"/>
  <c r="K52" i="8"/>
  <c r="I52" i="8"/>
  <c r="O46" i="8"/>
  <c r="L46" i="8"/>
  <c r="K46" i="8"/>
  <c r="J46" i="8"/>
  <c r="I46" i="8"/>
  <c r="O40" i="8"/>
  <c r="L40" i="8"/>
  <c r="K40" i="8"/>
  <c r="J40" i="8"/>
  <c r="I40" i="8"/>
  <c r="O34" i="8"/>
  <c r="L34" i="8"/>
  <c r="K34" i="8"/>
  <c r="J34" i="8"/>
  <c r="I34" i="8"/>
  <c r="J28" i="8"/>
  <c r="I28" i="8"/>
  <c r="H20" i="8"/>
  <c r="D31" i="7"/>
  <c r="A22" i="8"/>
  <c r="A23" i="8" s="1"/>
  <c r="A24" i="8" s="1"/>
  <c r="A25" i="8" s="1"/>
  <c r="A26" i="8" s="1"/>
  <c r="A17" i="8"/>
  <c r="A18" i="8" s="1"/>
  <c r="A19" i="8" s="1"/>
  <c r="A20" i="8" s="1"/>
  <c r="J19" i="8" l="1"/>
  <c r="H76" i="8"/>
  <c r="D75" i="8" s="1"/>
  <c r="H94" i="8"/>
  <c r="D93" i="8" s="1"/>
  <c r="H172" i="8"/>
  <c r="D171" i="8" s="1"/>
  <c r="H202" i="8"/>
  <c r="D201" i="8" s="1"/>
  <c r="H214" i="8"/>
  <c r="D213" i="8" s="1"/>
  <c r="H238" i="8"/>
  <c r="D237" i="8" s="1"/>
  <c r="H262" i="8"/>
  <c r="D261" i="8" s="1"/>
  <c r="H298" i="8"/>
  <c r="D297" i="8" s="1"/>
  <c r="H322" i="8"/>
  <c r="D321" i="8" s="1"/>
  <c r="H55" i="8"/>
  <c r="H25" i="8"/>
  <c r="H34" i="8"/>
  <c r="D33" i="8" s="1"/>
  <c r="H58" i="8"/>
  <c r="D57" i="8" s="1"/>
  <c r="H100" i="8"/>
  <c r="D99" i="8" s="1"/>
  <c r="H220" i="8"/>
  <c r="D219" i="8" s="1"/>
  <c r="H244" i="8"/>
  <c r="D243" i="8" s="1"/>
  <c r="H250" i="8"/>
  <c r="D249" i="8" s="1"/>
  <c r="H274" i="8"/>
  <c r="D273" i="8" s="1"/>
  <c r="J304" i="8"/>
  <c r="H304" i="8" s="1"/>
  <c r="D303" i="8" s="1"/>
  <c r="H307" i="8"/>
  <c r="H157" i="8" s="1"/>
  <c r="H40" i="8"/>
  <c r="D39" i="8" s="1"/>
  <c r="H64" i="8"/>
  <c r="D63" i="8" s="1"/>
  <c r="H82" i="8"/>
  <c r="D81" i="8" s="1"/>
  <c r="H106" i="8"/>
  <c r="D105" i="8" s="1"/>
  <c r="H160" i="8"/>
  <c r="D159" i="8" s="1"/>
  <c r="H190" i="8"/>
  <c r="D189" i="8" s="1"/>
  <c r="H226" i="8"/>
  <c r="D225" i="8" s="1"/>
  <c r="H280" i="8"/>
  <c r="D279" i="8" s="1"/>
  <c r="H310" i="8"/>
  <c r="D309" i="8" s="1"/>
  <c r="H28" i="8"/>
  <c r="D27" i="8" s="1"/>
  <c r="H46" i="8"/>
  <c r="D45" i="8" s="1"/>
  <c r="H70" i="8"/>
  <c r="H88" i="8"/>
  <c r="H112" i="8"/>
  <c r="D111" i="8" s="1"/>
  <c r="H166" i="8"/>
  <c r="D165" i="8" s="1"/>
  <c r="H184" i="8"/>
  <c r="D183" i="8" s="1"/>
  <c r="H196" i="8"/>
  <c r="D195" i="8" s="1"/>
  <c r="H232" i="8"/>
  <c r="D231" i="8" s="1"/>
  <c r="H256" i="8"/>
  <c r="D255" i="8" s="1"/>
  <c r="H292" i="8"/>
  <c r="D291" i="8" s="1"/>
  <c r="H316" i="8"/>
  <c r="D315" i="8" s="1"/>
  <c r="C59" i="7"/>
  <c r="G19" i="7"/>
  <c r="J14" i="7"/>
  <c r="J17" i="7"/>
  <c r="D18" i="7"/>
  <c r="G18" i="7"/>
  <c r="D69" i="8"/>
  <c r="D87" i="8"/>
  <c r="J52" i="8"/>
  <c r="H52" i="8" s="1"/>
  <c r="D51" i="8" s="1"/>
  <c r="D32" i="7"/>
  <c r="E31" i="7"/>
  <c r="C31" i="7" s="1"/>
  <c r="J208" i="8"/>
  <c r="J178" i="8"/>
  <c r="H178" i="8" s="1"/>
  <c r="J268" i="8"/>
  <c r="I154" i="8"/>
  <c r="O154" i="8"/>
  <c r="J16" i="8" l="1"/>
  <c r="J22" i="8"/>
  <c r="H22" i="8" s="1"/>
  <c r="E32" i="7"/>
  <c r="C32" i="7" s="1"/>
  <c r="I16" i="8"/>
  <c r="H18" i="8"/>
  <c r="H208" i="8"/>
  <c r="D207" i="8" s="1"/>
  <c r="H268" i="8"/>
  <c r="D267" i="8" s="1"/>
  <c r="D19" i="7"/>
  <c r="D17" i="7" s="1"/>
  <c r="G14" i="7"/>
  <c r="E14" i="7"/>
  <c r="G17" i="7"/>
  <c r="F17" i="7"/>
  <c r="J154" i="8"/>
  <c r="H154" i="8" s="1"/>
  <c r="E60" i="7"/>
  <c r="E19" i="7" s="1"/>
  <c r="E15" i="7" s="1"/>
  <c r="D177" i="8"/>
  <c r="H19" i="8" l="1"/>
  <c r="H16" i="8" s="1"/>
  <c r="C14" i="7"/>
  <c r="C18" i="7"/>
  <c r="C19" i="7"/>
  <c r="C60" i="7"/>
  <c r="E58" i="7"/>
  <c r="C100" i="7"/>
  <c r="C99" i="7"/>
  <c r="C98" i="7"/>
  <c r="J97" i="7"/>
  <c r="G97" i="7"/>
  <c r="F97" i="7"/>
  <c r="E97" i="7"/>
  <c r="D97" i="7"/>
  <c r="C96" i="7"/>
  <c r="C95" i="7"/>
  <c r="C94" i="7"/>
  <c r="J93" i="7"/>
  <c r="G93" i="7"/>
  <c r="F93" i="7"/>
  <c r="E93" i="7"/>
  <c r="D93" i="7"/>
  <c r="E17" i="7" l="1"/>
  <c r="C17" i="7" s="1"/>
  <c r="C93" i="7"/>
  <c r="C97" i="7"/>
  <c r="C50" i="7"/>
  <c r="C104" i="7" l="1"/>
  <c r="C103" i="7"/>
  <c r="C102" i="7"/>
  <c r="J101" i="7"/>
  <c r="G101" i="7"/>
  <c r="F101" i="7"/>
  <c r="E101" i="7"/>
  <c r="D101" i="7"/>
  <c r="C92" i="7"/>
  <c r="C91" i="7"/>
  <c r="C90" i="7"/>
  <c r="J89" i="7"/>
  <c r="G89" i="7"/>
  <c r="F89" i="7"/>
  <c r="E89" i="7"/>
  <c r="C101" i="7" l="1"/>
  <c r="C89" i="7"/>
  <c r="C108" i="7"/>
  <c r="C107" i="7"/>
  <c r="C106" i="7"/>
  <c r="J105" i="7"/>
  <c r="G105" i="7"/>
  <c r="F105" i="7"/>
  <c r="E105" i="7"/>
  <c r="D105" i="7"/>
  <c r="C88" i="7"/>
  <c r="C87" i="7"/>
  <c r="J86" i="7"/>
  <c r="G86" i="7"/>
  <c r="E86" i="7"/>
  <c r="D86" i="7"/>
  <c r="C85" i="7"/>
  <c r="C84" i="7"/>
  <c r="J83" i="7"/>
  <c r="G83" i="7"/>
  <c r="F83" i="7"/>
  <c r="E83" i="7"/>
  <c r="D83" i="7"/>
  <c r="J72" i="7"/>
  <c r="F72" i="7"/>
  <c r="F16" i="7" s="1"/>
  <c r="E72" i="7"/>
  <c r="E16" i="7" s="1"/>
  <c r="J71" i="7"/>
  <c r="J70" i="7"/>
  <c r="G70" i="7"/>
  <c r="F70" i="7"/>
  <c r="C77" i="7"/>
  <c r="C76" i="7"/>
  <c r="C75" i="7"/>
  <c r="J74" i="7"/>
  <c r="G74" i="7"/>
  <c r="F74" i="7"/>
  <c r="E74" i="7"/>
  <c r="D74" i="7"/>
  <c r="G72" i="7"/>
  <c r="G16" i="7" s="1"/>
  <c r="E70" i="7"/>
  <c r="C80" i="7" l="1"/>
  <c r="G79" i="7"/>
  <c r="E79" i="7"/>
  <c r="C82" i="7"/>
  <c r="C86" i="7"/>
  <c r="G71" i="7"/>
  <c r="G69" i="7" s="1"/>
  <c r="E69" i="7"/>
  <c r="C74" i="7"/>
  <c r="F79" i="7"/>
  <c r="C81" i="7"/>
  <c r="C83" i="7"/>
  <c r="C105" i="7"/>
  <c r="F69" i="7"/>
  <c r="J69" i="7"/>
  <c r="D70" i="7"/>
  <c r="D71" i="7"/>
  <c r="D72" i="7"/>
  <c r="C71" i="7" l="1"/>
  <c r="C72" i="7"/>
  <c r="D16" i="7"/>
  <c r="C16" i="7" s="1"/>
  <c r="C79" i="7"/>
  <c r="D69" i="7"/>
  <c r="C69" i="7" s="1"/>
  <c r="C70" i="7"/>
  <c r="J66" i="7" l="1"/>
  <c r="G66" i="7"/>
  <c r="F66" i="7"/>
  <c r="E66" i="7"/>
  <c r="D66" i="7"/>
  <c r="J64" i="7"/>
  <c r="G64" i="7"/>
  <c r="F64" i="7"/>
  <c r="E64" i="7"/>
  <c r="D64" i="7"/>
  <c r="J63" i="7"/>
  <c r="J23" i="7" s="1"/>
  <c r="G63" i="7"/>
  <c r="F63" i="7"/>
  <c r="F56" i="7" s="1"/>
  <c r="D63" i="7"/>
  <c r="C55" i="7"/>
  <c r="D58" i="7"/>
  <c r="B56" i="7"/>
  <c r="J55" i="7"/>
  <c r="G55" i="7"/>
  <c r="F55" i="7"/>
  <c r="D55" i="7"/>
  <c r="B55" i="7"/>
  <c r="C46" i="7"/>
  <c r="J46" i="7"/>
  <c r="G46" i="7"/>
  <c r="F46" i="7"/>
  <c r="E46" i="7"/>
  <c r="D46" i="7"/>
  <c r="C44" i="7"/>
  <c r="J44" i="7"/>
  <c r="G44" i="7"/>
  <c r="F44" i="7"/>
  <c r="E44" i="7"/>
  <c r="D44" i="7"/>
  <c r="C42" i="7"/>
  <c r="J42" i="7"/>
  <c r="G42" i="7"/>
  <c r="F42" i="7"/>
  <c r="E42" i="7"/>
  <c r="D42" i="7"/>
  <c r="C40" i="7"/>
  <c r="J40" i="7"/>
  <c r="G40" i="7"/>
  <c r="F40" i="7"/>
  <c r="E40" i="7"/>
  <c r="D40" i="7"/>
  <c r="C38" i="7"/>
  <c r="J38" i="7"/>
  <c r="G38" i="7"/>
  <c r="F38" i="7"/>
  <c r="E38" i="7"/>
  <c r="D38" i="7"/>
  <c r="D28" i="7"/>
  <c r="F30" i="7"/>
  <c r="E30" i="7"/>
  <c r="D30" i="7"/>
  <c r="G28" i="7"/>
  <c r="J27" i="7"/>
  <c r="G27" i="7"/>
  <c r="F27" i="7"/>
  <c r="E27" i="7"/>
  <c r="D27" i="7"/>
  <c r="G13" i="7"/>
  <c r="F13" i="7"/>
  <c r="E13" i="7"/>
  <c r="C63" i="7" l="1"/>
  <c r="E12" i="7"/>
  <c r="E56" i="7"/>
  <c r="E54" i="7" s="1"/>
  <c r="N54" i="7" s="1"/>
  <c r="C13" i="7"/>
  <c r="C27" i="7"/>
  <c r="C30" i="7"/>
  <c r="J15" i="7"/>
  <c r="J12" i="7" s="1"/>
  <c r="J20" i="7"/>
  <c r="F23" i="7"/>
  <c r="G62" i="7"/>
  <c r="G23" i="7"/>
  <c r="D23" i="7"/>
  <c r="D15" i="7" s="1"/>
  <c r="G56" i="7"/>
  <c r="E62" i="7"/>
  <c r="E28" i="7"/>
  <c r="E26" i="7" s="1"/>
  <c r="G34" i="7"/>
  <c r="C58" i="7"/>
  <c r="C34" i="7"/>
  <c r="D34" i="7"/>
  <c r="F34" i="7"/>
  <c r="F28" i="7"/>
  <c r="F26" i="7" s="1"/>
  <c r="J34" i="7"/>
  <c r="J28" i="7"/>
  <c r="G26" i="7"/>
  <c r="D26" i="7"/>
  <c r="D62" i="7"/>
  <c r="D56" i="7"/>
  <c r="D54" i="7" s="1"/>
  <c r="F62" i="7"/>
  <c r="F54" i="7"/>
  <c r="J62" i="7"/>
  <c r="J56" i="7"/>
  <c r="J54" i="7" s="1"/>
  <c r="F15" i="7" l="1"/>
  <c r="F12" i="7" s="1"/>
  <c r="F20" i="7"/>
  <c r="C62" i="7"/>
  <c r="G54" i="7"/>
  <c r="C56" i="7"/>
  <c r="C54" i="7" s="1"/>
  <c r="C23" i="7"/>
  <c r="C28" i="7"/>
  <c r="D20" i="7"/>
  <c r="G20" i="7"/>
  <c r="G15" i="7"/>
  <c r="G12" i="7" s="1"/>
  <c r="E20" i="7"/>
  <c r="D12" i="7"/>
  <c r="J26" i="7"/>
  <c r="C26" i="7" l="1"/>
  <c r="C20" i="7"/>
  <c r="C12" i="7"/>
  <c r="C15" i="7"/>
</calcChain>
</file>

<file path=xl/sharedStrings.xml><?xml version="1.0" encoding="utf-8"?>
<sst xmlns="http://schemas.openxmlformats.org/spreadsheetml/2006/main" count="990" uniqueCount="337">
  <si>
    <t xml:space="preserve">Всего по муниципальной программе, в том числе   </t>
  </si>
  <si>
    <t xml:space="preserve">Федеральный бюджет       </t>
  </si>
  <si>
    <t xml:space="preserve">Областной бюджет         </t>
  </si>
  <si>
    <t xml:space="preserve">Местный бюджет           </t>
  </si>
  <si>
    <t xml:space="preserve">Капитальные вложения     </t>
  </si>
  <si>
    <t xml:space="preserve">Прочие нужды             </t>
  </si>
  <si>
    <t xml:space="preserve">Всего по направлению  «Прочие нужды», в том числе           </t>
  </si>
  <si>
    <t>1. Капитальные вложения</t>
  </si>
  <si>
    <t xml:space="preserve">Местный бюджет      </t>
  </si>
  <si>
    <t xml:space="preserve">Местный бюджет    </t>
  </si>
  <si>
    <t xml:space="preserve">Всего по подпрограмме, в том числе    </t>
  </si>
  <si>
    <t>Наименование мероприятия/Источники расходов   на финансирование</t>
  </si>
  <si>
    <t>по годам выполнения</t>
  </si>
  <si>
    <t xml:space="preserve">Номер строки целевых показателей, на достижение которых направлены мероприятия </t>
  </si>
  <si>
    <t>X</t>
  </si>
  <si>
    <t>Внебюджетные источники</t>
  </si>
  <si>
    <t>Всего по направлению «Капитальные вложения», в том числе</t>
  </si>
  <si>
    <t>№ стро   ки</t>
  </si>
  <si>
    <t xml:space="preserve">Всего по подпрограмме, в том числе     </t>
  </si>
  <si>
    <t xml:space="preserve">Всего по направлению «Капитальные вложения», в том числе     </t>
  </si>
  <si>
    <t>Всего,                        тыс. рублей</t>
  </si>
  <si>
    <t>Подпрограмма 1 «Развитие жилищно-коммунального хозяйства Артемовского городского округа»</t>
  </si>
  <si>
    <t xml:space="preserve">Всего по направлению  «Прочие нужды», </t>
  </si>
  <si>
    <t xml:space="preserve">в том числе           </t>
  </si>
  <si>
    <t>Местный бюджет</t>
  </si>
  <si>
    <t>Подпрограмма 2 «Развитие топливно-энергетического комплекса Артемовского городского округа»</t>
  </si>
  <si>
    <t>18, 20</t>
  </si>
  <si>
    <t xml:space="preserve">Приложение № 2  </t>
  </si>
  <si>
    <t>4, 5</t>
  </si>
  <si>
    <t>18, 20, 22</t>
  </si>
  <si>
    <t>2. Прочие нужды</t>
  </si>
  <si>
    <t>Подпрограмма 3 «Энергосбережение и повышение энергетической эффективности в Артемовском городском округе»</t>
  </si>
  <si>
    <t>Областной бюджет</t>
  </si>
  <si>
    <t>Внебюджетные средства</t>
  </si>
  <si>
    <t>26, 27, 29, 30, 31, 32</t>
  </si>
  <si>
    <t>Х</t>
  </si>
  <si>
    <t xml:space="preserve"> </t>
  </si>
  <si>
    <t>Приложение № 3</t>
  </si>
  <si>
    <t xml:space="preserve">№    
стро ки   
</t>
  </si>
  <si>
    <t xml:space="preserve">Адрес объекта
капитального строительства
</t>
  </si>
  <si>
    <t xml:space="preserve">Сметная стоимость          объекта,     
 тыс. рублей:
</t>
  </si>
  <si>
    <t xml:space="preserve">Сроки         строительства </t>
  </si>
  <si>
    <t xml:space="preserve">           Объемы финансирования, тыс. рублей            </t>
  </si>
  <si>
    <t xml:space="preserve">в текущих  
ценах      
(на момент 
составле- ния проектно-  
сметной    
докумен-тации) </t>
  </si>
  <si>
    <t xml:space="preserve">в ценах   
соответ-ствую-  щих лет реализа-ции проекта 
</t>
  </si>
  <si>
    <t>начало</t>
  </si>
  <si>
    <t xml:space="preserve">ввод (завер-шение) </t>
  </si>
  <si>
    <t>всего</t>
  </si>
  <si>
    <t>2018 год</t>
  </si>
  <si>
    <t>2019 год</t>
  </si>
  <si>
    <t>2020 год</t>
  </si>
  <si>
    <t>2021 год</t>
  </si>
  <si>
    <t>2022 год</t>
  </si>
  <si>
    <t>ВСЕГО по программе, в том числе:</t>
  </si>
  <si>
    <t>федеральный бюджет</t>
  </si>
  <si>
    <t>областной бюджет</t>
  </si>
  <si>
    <t>местный бюджет</t>
  </si>
  <si>
    <t>внебюджетные источники</t>
  </si>
  <si>
    <t>Артемовский городской округ</t>
  </si>
  <si>
    <t>ВСЕГО по объекту 1, в том числе:</t>
  </si>
  <si>
    <t>п.Красногвар-дейский</t>
  </si>
  <si>
    <t>ВСЕГО по объекту 2, в том числе:</t>
  </si>
  <si>
    <t>ВСЕГО по объекту 3, в том числе:</t>
  </si>
  <si>
    <t>с. Покровское</t>
  </si>
  <si>
    <t>ВСЕГО по объекту 4, в том числе:</t>
  </si>
  <si>
    <t>ВСЕГО по объекту 5, в том числе:</t>
  </si>
  <si>
    <t xml:space="preserve"> с. Покровское</t>
  </si>
  <si>
    <t>ВСЕГО по объекту 6, в том числе:</t>
  </si>
  <si>
    <t>ВСЕГО по объекту 7, в том числе:</t>
  </si>
  <si>
    <t>г.Артемовский</t>
  </si>
  <si>
    <t>ВСЕГО по объекту 8, в том числе:</t>
  </si>
  <si>
    <t>ВСЕГО по объекту 9, в том числе:</t>
  </si>
  <si>
    <t>ВСЕГО по объекту 10, в том числе:</t>
  </si>
  <si>
    <t>ВСЕГО по объекту 11, в том числе:</t>
  </si>
  <si>
    <t>с.Б.Трифоново</t>
  </si>
  <si>
    <t>ВСЕГО по объекту 12, в том числе:</t>
  </si>
  <si>
    <t>ВСЕГО по объекту 13, в том числе:</t>
  </si>
  <si>
    <t>ВСЕГО по объекту 14, в том числе:</t>
  </si>
  <si>
    <t>ВСЕГО по объекту 15, в том числе:</t>
  </si>
  <si>
    <t>ВСЕГО по объекту 16, в том числе:</t>
  </si>
  <si>
    <t>ВСЕГО по объекту 17, в том числе:</t>
  </si>
  <si>
    <t>ВСЕГО по объекту 18, в том числе:</t>
  </si>
  <si>
    <t>ВСЕГО по объекту 19, в том числе:</t>
  </si>
  <si>
    <t>ВСЕГО по объекту 20, в том числе:</t>
  </si>
  <si>
    <t>ВСЕГО по подпрограмме 2, в том числе:</t>
  </si>
  <si>
    <t xml:space="preserve">г.Артемовский </t>
  </si>
  <si>
    <t>с.Покровское</t>
  </si>
  <si>
    <t>ВСЕГО по объекту 21, в том числе:</t>
  </si>
  <si>
    <t>ВСЕГО по объекту 22, в том числе:</t>
  </si>
  <si>
    <t>ВСЕГО по объекту 23, в том числе:</t>
  </si>
  <si>
    <t>ВСЕГО по объекту 24, в том числе:</t>
  </si>
  <si>
    <t>ВСЕГО по объекту 25, в том числе:</t>
  </si>
  <si>
    <t>ВСЕГО по объекту 26, в том числе:</t>
  </si>
  <si>
    <t>ВСЕГО по объекту 27, в том числе:</t>
  </si>
  <si>
    <t xml:space="preserve">Наименование   
объекта капитального строительства/  
 Источники расходов на финансирование объекта капитального  строительства  
</t>
  </si>
  <si>
    <t>ВСЕГО по объекту 28, в том числе:</t>
  </si>
  <si>
    <t>13, 14</t>
  </si>
  <si>
    <t>14.1, 14.2</t>
  </si>
  <si>
    <t>п. Красногвар-дейский</t>
  </si>
  <si>
    <t>г. Артемовский</t>
  </si>
  <si>
    <t>ВСЕГО по объекту 29, в том числе:</t>
  </si>
  <si>
    <t>Подпрограмма 4 «Комплексное развитие сельских территорий Артемовского городского округа»</t>
  </si>
  <si>
    <t xml:space="preserve">  </t>
  </si>
  <si>
    <t>26, 27, 34,35,36,37,38</t>
  </si>
  <si>
    <t>26,27,40,41,42,43,44,45</t>
  </si>
  <si>
    <t>26,27,46</t>
  </si>
  <si>
    <t>2023 год</t>
  </si>
  <si>
    <t>2024 год</t>
  </si>
  <si>
    <t>План мероприятий по выполнению муниципальной программы                                                                                                                                                                                     «Развитие жилищно-коммунального хозяйства и повышение энергетической                                                                                                                                                    эффективности в Артемовском городском округе до 2024 года»</t>
  </si>
  <si>
    <t>ВСЕГО по подпрограм-ме 1, в том числе:</t>
  </si>
  <si>
    <t>Перечень
объектов капитального строительства для бюджетных инвестиций к муниципальной программе
«Развитие жилищно-коммунального хозяйства и повышение энергетической эффективности в Артемовском городском округе до 2024 года»</t>
  </si>
  <si>
    <t xml:space="preserve">Мероприятие 1.  Разработка и корректировка схем тепло-, водо-, электроснабжения и водоотведения (в т.ч. ливневая канализация) Артемовского городского округа </t>
  </si>
  <si>
    <t>Мероприятие 2. Субсидии юридическим лицам, оказывающим населению Артемовского городского округа услуги коммунальной бани в целях возмещения недополученных доходов и (или) финансового обеспечения (возмещения) затрат в связи с оказанием услуг</t>
  </si>
  <si>
    <t>Мероприятие 3. Капитальный ремонт муниципального жилищного фонда</t>
  </si>
  <si>
    <t>Мероприятие 4. Мероприятия по капитальному ремонту, ремонту и модернизации объектов водоснабжения и водоотведения Артемовского городского округа</t>
  </si>
  <si>
    <t>Мероприятие 5. Мероприятия по капитальному ремонту и ремонту тепловых сетей Артемовского городского округа</t>
  </si>
  <si>
    <t>Мероприятие 6. Мероприятия по устройству водоотводных канав на территории Артемовского городского округа</t>
  </si>
  <si>
    <t xml:space="preserve">Мероприятие 1. Разработка схем газоснабжения Артемовского городского округа </t>
  </si>
  <si>
    <t>Мероприятие 2. Оформление землеотводных документов, технических условий, технической информации БТИ, выполнение пуско-наладочных работ и прочих проектно-изыскательских и строительно-монтажных работ</t>
  </si>
  <si>
    <t>Мероприятие 1. Выполнение мероприятий в области энергосбережения и повышения энергетической эффективности в муниципальном секторе</t>
  </si>
  <si>
    <t>Мероприятие 2. Выполнение мероприятий в области энергосбережения и повышения энергетической эффективности в жилищном фонде</t>
  </si>
  <si>
    <t>Мероприятие 3. Выполнение мероприятий в области энергосбережения и повышения энергетической эффективности в системах коммунальной инфраструктуры</t>
  </si>
  <si>
    <t>Мероприятие 4.  Выполнение мероприятий по сокращению потерь тепловой энергии при ее передаче путем замены ветхих тепловых сетей на теплопроводы с предизоляцией</t>
  </si>
  <si>
    <t>Мероприятие 5. Выполнение мероприятий по сокращению потерь воды при ее передаче путем замены ветхих водопроводных сетей на водопроводы из пластика</t>
  </si>
  <si>
    <t>Мероприятие 6. Выполнение мероприятий по замене уличных светильников на светодиодные</t>
  </si>
  <si>
    <t xml:space="preserve">Мероприятие 7. Выполнение мероприятий по установке пластинчатых теплообменников </t>
  </si>
  <si>
    <t>Мероприятие 1. Улучшение жилищных условий граждан, проживающих в сельской местности</t>
  </si>
  <si>
    <t>Мероприятие 2. Мероприятия по капитальному ремонту, ремонту и модернизации  сетей водоснабжения и водоотведения сельских населенных пунктов Артемовского городского округа</t>
  </si>
  <si>
    <t>Объект 2. Строительство канализационных сетей и локальных очистных канализационных сооружений в п.Красногвардейском</t>
  </si>
  <si>
    <t>Объект 3. Реконструкция котельной и тепловых сетей в районе леспромхоза в п.Красногвардейский</t>
  </si>
  <si>
    <t>Объект 4.  Строительство блочной газовой котельной к детскому саду №37 в с.Покровское</t>
  </si>
  <si>
    <t>Объект 5. Строительство блочной газовой котельной мощностью 1,0 МВт по ул.М.Горького в с.Покровское</t>
  </si>
  <si>
    <t>Объект 6. Реконструкция водопровода в районе «Юбилейный» в с.Покровское</t>
  </si>
  <si>
    <t>Объект 7. Строительство водопровода в районе улиц: Первомайская, Пархоменко, Репина в пос.Буланаш Артемовского района Свердловской области</t>
  </si>
  <si>
    <t>Объект 8. Строительство водопровода по  улицам: Красный Луч, Кедровая, Вишневая в г.Артемовский</t>
  </si>
  <si>
    <t>Объект 9. Канализационная система в районе Егоршинского лесхоза в г.Артемовский Свердловской области</t>
  </si>
  <si>
    <t>Объект 10. Ливневая канализация в г.Артемовский</t>
  </si>
  <si>
    <t>Объект 11. Строительство блочной газовой котельной в квартале Родничок в г.Артемовский</t>
  </si>
  <si>
    <t>Объект 12. Строительство блочной газовой котельной мощностью 0,4 МВт в с.Б.Трифоново</t>
  </si>
  <si>
    <t>Объект 14. Устройство системы отвода поверхностных вод в г.Артемовский по ул.Западная</t>
  </si>
  <si>
    <t>Объект 15. Строительство канализационных очистных сооружений в с. Покровское Артемовского района Свердловской области</t>
  </si>
  <si>
    <t>Объект 16. Строительство угольной котельной в районе ул. Станочников в п. Красногвардейском</t>
  </si>
  <si>
    <t xml:space="preserve">Объект 1. Расширение системы газопроводов для газоснабжения жилых домов в городе Артемовском   </t>
  </si>
  <si>
    <t>Объект 2. Распределительный газопровод для газоснабжения частных жилых домов по улицам Металлистов, Кирова, Первомайская в г.Артемовский</t>
  </si>
  <si>
    <t xml:space="preserve">Объект 3. Газоснабжение жилых домов ПК «Заречный» г.Артемовский </t>
  </si>
  <si>
    <t xml:space="preserve">Объект 4. Газоснабжение жилых домов ПК «Парковый» г.Артемовский </t>
  </si>
  <si>
    <t>Объект 6. Разводящие сети газоснабжения по улицам Новой, Чапаева, Ворошилова с.Б.Трифоново</t>
  </si>
  <si>
    <t>Объект 8. Межпоселковый газопровод высокого давления I категории для г.Артемовский и перспективного газоснабжения населенных пунктов: сел Мостовское, Шогринское, Лебёдкино, Антоново, Бичур в Артемовском районе</t>
  </si>
  <si>
    <t xml:space="preserve">Объект 9. Газопровод низкого давления по ул.Коммуны г.Артемовский           </t>
  </si>
  <si>
    <t xml:space="preserve">Объект 10. Газоснабжение жилых домов ПК «Полярный» г.Артемовский        </t>
  </si>
  <si>
    <t xml:space="preserve">Объект 11. Газоснабжение жилых домов ПК «Калина», г.Артемовский     </t>
  </si>
  <si>
    <t xml:space="preserve">Объект 12. Газоснабжение жилых домов ПК «Горняк» г.Артемовский    </t>
  </si>
  <si>
    <t>Объект 13. Газоснабжение жилых домов ПК «Дальневосточный» г.Артемовский</t>
  </si>
  <si>
    <t>Объект 14. Газоснабжение с.Покровское Артемовский район Свердловская область. Этап № 1</t>
  </si>
  <si>
    <t>Объект 15. Газоснабжение с.Покровское Артемовский район Свердловская область. Этап № 3</t>
  </si>
  <si>
    <t>Объект 16.  Газоснабжение с.Покровское Артемовский район Свердловская область. Этап № 4</t>
  </si>
  <si>
    <t>Объект 17. Газоснабжение с.Покровское Артемовский район Свердловская область. Этап № 5</t>
  </si>
  <si>
    <t>Объект 18. Газоснабжение с.Покровское Артемовский район Свердловская область. Этап № 6</t>
  </si>
  <si>
    <t>Объект 20. Газоснабжение жилых домов ПК  «Станционный» в г.Артемовский</t>
  </si>
  <si>
    <t>Объект 21. Газоснабжение жилых домов ПК «Ручейный» в г.Артемовский</t>
  </si>
  <si>
    <t xml:space="preserve">Объект 22.
Оформление земле-отводных документов, технических условий, технической информа-ции БТИ, выполнение пуско-наладочных работ и прочих проектно-изыскательских и строительно-монтажных работ
</t>
  </si>
  <si>
    <t xml:space="preserve">Объект 23.  Газоснабжение жилых домов ПК «Семья» </t>
  </si>
  <si>
    <t>Объект 24.  Строительство газопровода низкого давления для газоснабжения жилых домов №№ 4, 6, 10 по ул.Терешковой в г.Артемовский  Свердловской области</t>
  </si>
  <si>
    <t>Объект 25. Газоснабжение жилых домов ПК  «Алмаз» г.Артемовский</t>
  </si>
  <si>
    <t>Объект 26. Строительство газопровода высокого давления для газоснабжения с.Писанец, п.Сосновый Бор и п.Красногвардейский Артемовского городского округа Свердловской области</t>
  </si>
  <si>
    <t>Объект 27. Газоснабжение жилых домов ПК «Западный» г.Артемовский</t>
  </si>
  <si>
    <t>Объект 28. Газоснабжение жилых домов ПК «Набережный» г.Артемовский</t>
  </si>
  <si>
    <t>Объект 29. Газоснабжение жилых домов ПК «Лесной» г. Артемовский</t>
  </si>
  <si>
    <t>Объект 7. Строительство газопровода высокого давления в районе ст. Бурлаки в с.Покровское</t>
  </si>
  <si>
    <t>ВСЕГО по объекту 31, в том числе:</t>
  </si>
  <si>
    <t>ВСЕГО по объекту 32, в том числе:</t>
  </si>
  <si>
    <t>Объект 30. Газоснабжение жилых домов ИГГЖД «Чайка» г. Артемовский</t>
  </si>
  <si>
    <t>Объект 31. Газоснабжение жилых домов по ул. Сметанина в  г. Артемовский</t>
  </si>
  <si>
    <t>ВСЕГО по объекту 30, в том числе:</t>
  </si>
  <si>
    <t>Объект 32. Газоснабжение жилых домов ИГГЖД «Коммунар»</t>
  </si>
  <si>
    <t>Мероприятие 7. Развитие и модернизация объектов коммунальной инфраструктуры, находящихся в собственности Артемовского городского округа, в соответствии с концессионными соглашениями</t>
  </si>
  <si>
    <t>Приложение № 1</t>
  </si>
  <si>
    <t>к муниципальной программе «Развитие жилищно-коммунального хозяйства и повышение энергетической эффективности в Артемовском городском округе до 2024 года»</t>
  </si>
  <si>
    <t>Цели и задачи, целевые показатели 
реализации муниципальной программы «Развитие жилищно-коммунального хозяйства и повышение энергетической 
эффективности в Артемовском городском округе до 2024 года»</t>
  </si>
  <si>
    <t>№ строки</t>
  </si>
  <si>
    <t>Наименование цели (целей) и задач, целевых показателей</t>
  </si>
  <si>
    <t>Единица измере-ния</t>
  </si>
  <si>
    <t>Значение целевого показателя реализации подпрограммы</t>
  </si>
  <si>
    <t xml:space="preserve">Источник значений показателей </t>
  </si>
  <si>
    <t>Цель 1. Повышение комфортности проживания населения Артемовского городского округа за счет развития и модернизации объектов коммунальной и жилищной инфраструктуры населенных пунктов</t>
  </si>
  <si>
    <t xml:space="preserve">Задача 1. Снижение дефицита мощности систем централизованного теплоснабжения, водоснабжения, электроснабжения </t>
  </si>
  <si>
    <t>Ввод дополнительных мощностей теплоисточников</t>
  </si>
  <si>
    <t>МВт</t>
  </si>
  <si>
    <t>Акт выполненных работ</t>
  </si>
  <si>
    <t xml:space="preserve">Ввод дополнительных сетей водоснабжения </t>
  </si>
  <si>
    <t>километр</t>
  </si>
  <si>
    <t>Задача 2. Проведение капитального ремонта  муниципального жилого фонда</t>
  </si>
  <si>
    <t>Количество объектов муниципального жилого фонда, на которых проведен капитальный ремонт</t>
  </si>
  <si>
    <t xml:space="preserve">единиц </t>
  </si>
  <si>
    <t>Задача 3. Организация сбора, хранения и утилизации твердых коммунальных и биологических отходов</t>
  </si>
  <si>
    <t>Доля полигонов твердых коммунальных отходов, отвечающих требованиям природоохранного законодательства</t>
  </si>
  <si>
    <t>процент</t>
  </si>
  <si>
    <t>Сведения, предоставленные Муниципальным казенным учреждением Артемовского городского округа «Жилкомстрой»</t>
  </si>
  <si>
    <t>Задача 4. Выплата компенсаций организациям в сфере предоставления жилищно-коммунальных и социальных услуг</t>
  </si>
  <si>
    <t>Процент компенсации по тарифам на социальные услуги</t>
  </si>
  <si>
    <t>Сведения, предоставлен-ные Управлением по городскому хозяйству и жилью Администрации Артемовского городского округа</t>
  </si>
  <si>
    <t>Задача 5. Разработка проектов на строительство и реконструкцию, проведение мероприятий по модернизации и ремонту объектов коммунальной и жилищной инфраструктуры</t>
  </si>
  <si>
    <t>Количество подготовленных проектов по объектам коммунальной и жилищной инфраструктуры</t>
  </si>
  <si>
    <t>единиц</t>
  </si>
  <si>
    <t>Проект, получивший положительное заключе-ние государственной экспертизы</t>
  </si>
  <si>
    <t>Количество объектов коммунальной и жилищной инфраструктуры, на которых проведены мероприятия по модернизации и ремонту</t>
  </si>
  <si>
    <t>14.1</t>
  </si>
  <si>
    <t>Количество построенных и реконструированных объектов коммунальной и жилищной инфраструктуры</t>
  </si>
  <si>
    <t>14.2</t>
  </si>
  <si>
    <t>Протяженность объектов коммунальной и жилищной инфраструктуры, на которых проведены мероприятия по модернизации и ремонту</t>
  </si>
  <si>
    <t>Цель 1. Газификация Артемовского городского округа</t>
  </si>
  <si>
    <t>Задача 1. Строительство распределительных газопроводов для газификации жилых домов в городе Артемовский</t>
  </si>
  <si>
    <t>Протяженность введенных в эксплуатацию распределительных газопроводов в городе Артемовский</t>
  </si>
  <si>
    <t>Задача 2. Строительство распределительных газопроводов для газификации жилых домов в сельских населенных пунктах Артемовского городского округа</t>
  </si>
  <si>
    <t>Протяженность введенных в эксплуатацию распределительных газопроводов в сельских населенных пунктах Артемовского городского округа</t>
  </si>
  <si>
    <t>Задача 3. Разработка проектно-сметной и технической документации на строительство распределительных газопроводов для газификации домовладений в Артемовском городском округе</t>
  </si>
  <si>
    <t>Соответствие разработанной проектно-сметной и технической документации на строительство распределительных газопроводов для газификации домовладений в Артемовском городском округе требованиям действующих нормативных документов в области строительства</t>
  </si>
  <si>
    <t xml:space="preserve">Подпрограмма 3 «Энергосбережение и повышение энергетической эффективности в Артемовском городском округе»
</t>
  </si>
  <si>
    <t>Цель 1. Повышение энергетической эффективности экономики Артемовского городского округа, в том числе за счет активизации энергосбережения</t>
  </si>
  <si>
    <t>Задача 1. Формирование целостной системы управления процессом энергосбережения и повышения энергетической эффективности экономики Артемовского городского округа</t>
  </si>
  <si>
    <t>Осуществление энергетического аудита и паспортизации объектов в сфере коммунального хозяйства</t>
  </si>
  <si>
    <t>Организация профилактической работы в средствах массовой информации, организациях дошкольного и общего образования, в жилищном секторе и на предприятиях коммунальной инфраструктуры</t>
  </si>
  <si>
    <t>Задача 2. Внедрение энергоэффективных технологий (устройств и оборудования) при модернизации, реконструкции и капитальном ремонте основных фондов</t>
  </si>
  <si>
    <t>Удельный расход электрической энергии на снабжение органов местного самоуправления и муниципальных учреждений Артемовского городского округа (в расчете на 1 кв. метр общей площади)</t>
  </si>
  <si>
    <t>кВтч/кв. м</t>
  </si>
  <si>
    <t>Оперативная информация ресурсоснабжающих организаций</t>
  </si>
  <si>
    <t>Удельный расход тепловой энергии на снабжение органов местного самоуправления и муниципальных учреждений Артемовского городского округа (в расчете на 1 кв. метр общей площади)</t>
  </si>
  <si>
    <t>Гкал/кв. м</t>
  </si>
  <si>
    <t>Удельный расход холодной воды на снабжение органов местного самоуправления и муниципальных учреждений Артемовского городского округа (в расчете на 1 человека)</t>
  </si>
  <si>
    <t>куб. м./чел</t>
  </si>
  <si>
    <t>Удельный расход горячей воды на снабжение органов местного самоуправления и муниципальных учреждений Артемовского городского округа (в расчете на 1 человека)</t>
  </si>
  <si>
    <t>Задача 3. Повышение качества жизни населения за счет снижения затрат на оплату жилищно-коммунальных услуг</t>
  </si>
  <si>
    <t>Удельный расход тепловой энергии в жилых домах (в расчете на 1 кв. метр общей площади)</t>
  </si>
  <si>
    <t>Удельный расход холодной воды в жилых домах (в расчете на 1 жителя)</t>
  </si>
  <si>
    <t>Удельный расход горячей воды в жилых домах (в расчете на 1 жителя)</t>
  </si>
  <si>
    <t>Удельный расход электрической энергии в жилых домах (в расчете на 1 кв. метр общей площади)</t>
  </si>
  <si>
    <t>Удельный суммарный расход энергетических ресурсов в жилых домах</t>
  </si>
  <si>
    <t>т.у.т/кв. м</t>
  </si>
  <si>
    <t>Задача 4. Повышение уровня рационального использования топлива и энергии с внедрением энергосберегающих технологий, материалов и оборудования</t>
  </si>
  <si>
    <t>Удельный расход топлива на выработку тепловой энергии котельными</t>
  </si>
  <si>
    <t>т.у.т/Гкал</t>
  </si>
  <si>
    <t>Удельный расход электрической энергии, используемой при передаче тепловой энергии в системах теплоснабжения</t>
  </si>
  <si>
    <t>кВтч/куб. м</t>
  </si>
  <si>
    <t>Доля потерь тепловой энергии при ее передаче в общем объеме переданной тепловой энергии</t>
  </si>
  <si>
    <t>Удельный расход электрической энергии, используемой для передачи (транспортировки) воды в системах водоснабжения (на 1 куб. метр)</t>
  </si>
  <si>
    <t>Доля потерь воды при ее передаче в общем объеме переданной воды</t>
  </si>
  <si>
    <t>Удельный расход электрической энергии, используемой в системах водоотведения (на 1 куб. метр)</t>
  </si>
  <si>
    <t>Удельный расход электрической энергии в системах уличного освещения (на 1 кв. метр освещаемой площади с уровнем освещенности, соответствующим установленным нормативам)</t>
  </si>
  <si>
    <t>Подпрограмма 4 «Комплексное развитие сельских территорий в Артемовском городском округе»</t>
  </si>
  <si>
    <t>Цель. Повышение комфортности проживания населения сельских населенных пунктов Артемовского городского округа</t>
  </si>
  <si>
    <t>Задача 1. Улучшение жилищных условий граждан, проживающих на сельских территориях.</t>
  </si>
  <si>
    <t>Количество семей, улучшивших жилищные условия на сельских территориях</t>
  </si>
  <si>
    <t>количество семей</t>
  </si>
  <si>
    <t>Решение Территориального органа местного самоуправления Артемовского городского округа о снятии граждан с учета нуждающихся в жилых помещениях</t>
  </si>
  <si>
    <t>Задача 2. Капитальный ремонт, ремонт и модернизация сетей водоснабжения и водоотведения сельских населенных пунктов Артемовского городского округа</t>
  </si>
  <si>
    <t>Капитальный ремонт сетей водоснабжения в сельских населенных пунктах</t>
  </si>
  <si>
    <t>количество объектов</t>
  </si>
  <si>
    <t>Проектные работы, проверка сметной документации по капитальному ремонту сетей в сельских населенных пунктах</t>
  </si>
  <si>
    <t>Проект, получивший положительное заключение государственной экспертизы</t>
  </si>
  <si>
    <t>Приложение 1</t>
  </si>
  <si>
    <t xml:space="preserve">к постановлению Администрации Артемовского городского округа </t>
  </si>
  <si>
    <t>от ________________ № _____________</t>
  </si>
  <si>
    <t>Приложение 4</t>
  </si>
  <si>
    <t>Приложение № 8</t>
  </si>
  <si>
    <t>Методика расчета показателя</t>
  </si>
  <si>
    <t>Значение показателя устанавливается в зависимости от количества участков, находящихся в муниципальной собственности Артемовского городского округа, по которым не определен арендатор.
Расчет показателя осуществляется по формуле: Дсуб. = Kсуб. /Nсуб.*100%, где:
Дсуб. - доля населения, охваченного услугой по обращению с твердыми коммунальными отходами в Артемовском городском округе, %;
Kсуб. - численность населения, охваченного услугой по обращению с твердыми коммунальными отходами в Артемовском городском округе, человек;
Nсуб. - численность населения в Артемовском городском округе на 1 января года, следующего за отчетным, человек.</t>
  </si>
  <si>
    <t xml:space="preserve">Расчет показателя осуществляется по формуле: Пкомп. = (Сс факт - Т)/ Т *100%, где:
Пкомп. - процент компенсационных выплат по тарифам на социальные услуги в Артемовском городском округе, %;
Сс факт. - сложившаяся фактическая себестоимость оказания социальной услуги  в Артемовском городском округе, руб.;
Т - утвержденный нормативным документом размер тарифа на социальную услугу в Артемовском городском округе, руб.
</t>
  </si>
  <si>
    <t>Значение показателя определяется как общее количество подготовленных проектов, получивших положительное заключение государственной экспертизы</t>
  </si>
  <si>
    <t>Значение показателя определяется на основании акта приемки законченного строительством объекта газораспределительной системы</t>
  </si>
  <si>
    <t>Значение показателя определяется как отношение количества подготовленных проектов, получивших положительное заключение государственной экспертизы, к общему количеству подготовленных проектов</t>
  </si>
  <si>
    <t>Значение показателя устанавливается на основании данных актов выполненных работ, принятых у подрядных организаций, разрешений на ввод объекта в эксплуатацию</t>
  </si>
  <si>
    <t>Значение показателя устанавливается на основании данных актов выполненных работ, принятых у подрядных организаций</t>
  </si>
  <si>
    <t>Значение показателя определяется нарастающим итогом как отношение количества объектов в сфере коммунального хозяйства, прошедших процедуру энергетического аудита, к общему количеству объектов в сфере коммунального хозяйства</t>
  </si>
  <si>
    <t>Значение показателя определяется как отношение количества проведеннфх профилактических мероприятий к общему количеству запланированных профилактических мероприятий в отчетном периоде</t>
  </si>
  <si>
    <t>Значение показателя рассчитывается на основании оперативных данных ресурсоснабжающих организаций, органов местного самоуправления и муниципальных учреждений Артемовского городского округа.
Утэ.омс = ОПтэ.омс / Помс, где:
ОПтэ.омс - объем потребления (использования) тепловой энергии в органах местного самоуправления и муниципальных учреждениях Артемовского городского округа, Гкал;
Помс - площадь помещений, занимаемых органами местного самоуправления и муниципальными учреждениями Артемовского городского округа, кв. м.</t>
  </si>
  <si>
    <t>Значение показателя рассчитывается на основании оперативных данных ресурсоснабжающих организаций, органов местного самоуправления и муниципальных учреждений Артемовского городского округа.
Угвс.омс = ОПгвс.омс / Чспис, где:
ОПгвс.омс - объем потребления (использования) горячей воды в органах местного самоуправления и муниципальных учреждениях Артемовского городского округа, куб. м.;
Чспис - среднесписочная численность работников органов местного самоуправления и муниципальных учреждений Артемовского городского округа, человек.</t>
  </si>
  <si>
    <t>Значение показателя рассчитывается на основании оперативных данных ресурсоснабжающих организаций, органов местного самоуправления и муниципальных учреждений Артемовского городского округа.
Ухвс.омс = ОПхвс.омс / Чспис, где:
ОПхвс.омс - объем потребления (использования) холодной воды в органах местного самоуправления и муниципальных учреждениях Артемовского городского округа, куб. м.;
Чспис - среднесписочная численность работников органов местного самоуправления и муниципальных учреждений Артемовского городского округа, человек.</t>
  </si>
  <si>
    <t>Значение показателя рассчитывается на основании оперативных данных ресурсоснабжающих организаций, органов местного самоуправления и муниципальных учреждений Артемовского городского округа.
Уээ.омс = ОПээ.омс / Помс, где:
ОПээ.омс - объем потребления (использования) электрической энергии в органах местного самоуправления и муниципальных учреждениях Артемовского городского округа, кВт.ч;
Помс - площадь помещений, занимаемых органами местного самоуправления и муниципальными учреждениями Артемовского городского округа, кв. м.</t>
  </si>
  <si>
    <t>Значение показателя рассчитывается на основании оперативных данных ресурсоснабжающих организаций и органов местного самоуправления Артемовского городского округа.
Утэ.жд = ОПтэ.жд / Пжд, где:
ОПтэ.жд - объем потребления (использования) тепловой энергии в жилых домах Артемовского городского округа, Гкал;
Пжд - площадь жилых домов Артемовского городского округа, кв. м.</t>
  </si>
  <si>
    <t>Значение показателя рассчитывается на основании оперативных данных ресурсоснабжающих организаций и органов местного самоуправления Артемовского городского округа.
Ухвс.жд = ОПхвс.жд / Чнас, где:
ОПхвс.жд - объем потребления (использования) холодной воды в жилых домах Артемовского городского округа, куб.м.;
Чнас - численность населения Артемовского городского округа, человек.</t>
  </si>
  <si>
    <t>Значение показателя рассчитывается на основании оперативных данных ресурсоснабжающих организаций и органов местного самоуправления Артемовского городского округа.
Угвс.жд = ОПгвс.жд / Чнас, где:
ОПгвс.жд - объем потребления (использования) горячей воды в жилых домах Артемовского городского округа, куб.м.;
Чнас - численность населения Артемовского городского округа, человек.</t>
  </si>
  <si>
    <t>Значение показателя рассчитывается на основании оперативных данных ресурсоснабжающих организаций и органов местного самоуправления Артемовского городского округа.
Уээ.жд = ОПээ.жд / Пжд, где:
ОПээ.жд - объем потребления (использования) электрической энергии в жилых домах Артемовского городского округа, кВт.ч;
Пжд - площадь жилых домов Артемовского городского округа, кв. м.</t>
  </si>
  <si>
    <t>Значение показателя рассчитывается на основании оперативных данных ресурсоснабжающих организаций и органов местного самоуправления Артемовского городского округа.
Усумм.жд = ОПээ.жд x k1 + ОПтэ.жд x k2 + ОПгаз.жд x k3 / Пжд, где:
ОПээ.жд - объем потребления (использования) электрической энергии в жилых домах  Артемовского городского округа, кВт.ч;
ОПтэ.жд - объем потребления (использования) тепловой энергии в жилых домах  Артемовского городского округа, Гкал;
ОПгаз.жд - объем потребления (использования) природного газа в жилых домах  Артемовского городского округа, куб. м;
k1, k2, k3 - коэффициенты перевода в условное топливо;
Пжд - площадь жилых домов Артемовского городского округа, кв. м.</t>
  </si>
  <si>
    <t>Значение показателя рассчитывается на основании оперативных данных ресурсоснабжающих организаций и органов местного самоуправления Артемовского городского округа.
Утэ = ОПтэ / ОВтэ, где:
ОПтэ - объем потребления топлива на выработку тепловой энергии котельными Артемовского городского округа, т у.т.;
ОВтэ - объем выработки тепловой энергии котельными Артемовского городского округа, Гкал.</t>
  </si>
  <si>
    <t>Значение показателя рассчитывается на основании оперативных данных ресурсоснабжающих организаций и органов местного самоуправления Артемовского городского округа.
Ур.ээ.тэ = ОПээ.тэ / Отэ, где:
ОПээ.тэ - объем затраченной электрической энергии, используемой при передаче тепловой энергии в системах теплоснабжения Артемовского городского округа, кВт.ч.;
Отэ - объем теплоносителя, переданного в системах теплоснабжения Артемовского городского округа, куб. м.</t>
  </si>
  <si>
    <t>Значение показателя рассчитывается на основании оперативных данных ресурсоснабжающих организаций и органов местного самоуправления Артемовского городского округа.
Ур.ээ.хвс = ОПээ.хвс / Охвс, где:
ОПээ.хвс - общий объем затраченной электрической энергии, используемой для передачи воды в системах водоснабжения Артемовского городского округа, кВт.ч.;
Охвс - объем воды, отпущенной в системы водоснабжения Артемовского городского округа, куб. м.</t>
  </si>
  <si>
    <t>Значение показателя рассчитывается на основании оперативных данных ресурсоснабжающих организаций и органов местного самоуправления Артемовского городского округа.
УПтэ = Птэ / Отэ * 100%, где:
Птэ - объем потерь тепловой энергии при передаче в системах теплоснабжения Артемовского городского округа, Гкал;
Отэ - общий объем переданной тепловой энергии в системах теплоснабжения Артемовского городского округа, Гкал.</t>
  </si>
  <si>
    <t>Значение показателя рассчитывается на основании оперативных данных ресурсоснабжающих организаций и органов местного самоуправления Артемовского городского округа.
УПхвс = Пхвс / Охвс * 100%, где:
Пхвс - объем потерь воды при передаче в системах водоснабжения Артемовского городского округа, куб.м.;
Охвс - общий объем воды, отпущенной в системы водоснабжения Артемовского городского округа, куб. м.</t>
  </si>
  <si>
    <t>Значение показателя рассчитывается на основании оперативных данных ресурсоснабжающих организаций и органов местного самоуправления Артемовского городского округа.
Ур.ээ.во = ОПээ.во / Ово, где:
ОПээ.во - общий объем затраченной электрической энергии, используемой для транспортировки сточных вод в системах централизованного водооотведения Артемовского городского округа, кВт.ч.;
Ово - объем сточных вод, воступивших в системы централизованного водоотведения Артемовского городского округа, куб. м.</t>
  </si>
  <si>
    <t>Значение показателя рассчитывается на основании оперативных данных ресурсоснабжающих организаций и органов местного самоуправления Артемовского городского округа.
Уээ.осв = ОПээ.овс / Посв, где:
ОПээ.осв - объем потребления (использования) электрической энергии в системах уличного освещения Артемовского городского округа, кВт.ч;
Посв - общая площадь освещения системами уличного освещения Артемовского городского округа, кв. м.</t>
  </si>
  <si>
    <t>Задача 1. Улучшение жилищных условий граждан, проживающих на сельских территориях</t>
  </si>
  <si>
    <t>Значение показателя рассчитывается как количество решений Территориальных органов местного самоуправления Артемовского городского округа о снятии граждан с учета нуждающихся в жилых помещениях</t>
  </si>
  <si>
    <t>Объект 1. Строительство площадки для размещения твердых бытовых и биологических отходов Артемовского городского округа</t>
  </si>
  <si>
    <t>п. Буланаш</t>
  </si>
  <si>
    <t>Объект 19. Газоснабжение жилых домов ПК «Строитель-2» г. Артемовский</t>
  </si>
  <si>
    <t>Объект 5. Газификация двухэтажных жилых домов в Артемовском городском округе</t>
  </si>
  <si>
    <t>Объект 13. Устройство системы отвода поверхностных вод в г. Артемовский по ул. Малышева</t>
  </si>
  <si>
    <t xml:space="preserve">Объект 17. Устройство системы отвода поверхостных вод в районе  «Станционный» </t>
  </si>
  <si>
    <t>Подпрограмма 2  «Развитие топливно - энергетического комплекса Артемовского городского округа»</t>
  </si>
  <si>
    <t>Исполнитель: А.И. Угланова, 5-93-08 (доб. 193)</t>
  </si>
  <si>
    <t xml:space="preserve">Федеральный бюджет     </t>
  </si>
  <si>
    <t>Мероприятие 4. Создание универсальных площадок (оборудование площадок многофункциональным, инклюзивным оборудованием)</t>
  </si>
  <si>
    <t>Мероприятие 3. Создание и обустройство мест массового отдыха населения на сельских территориях</t>
  </si>
  <si>
    <t>-</t>
  </si>
  <si>
    <t>Значение показателя определяется как количество проектов, получивших положительное заключение государственной экспертизы</t>
  </si>
  <si>
    <t>Задача 3. Создание и обустройство мест массового отдыха, унивесальных площадок в сельских населенных пунктах Артемовского городского округа</t>
  </si>
  <si>
    <t>Количество созданных и обустроенных мест массового отдыха, универсальных площадок</t>
  </si>
  <si>
    <t>Удельный расход электрической энергии, используемой для переда-чи (транспортировки) воды в систе-мах водоснабжения (на 1 куб. м.)</t>
  </si>
  <si>
    <r>
      <t xml:space="preserve">к </t>
    </r>
    <r>
      <rPr>
        <b/>
        <sz val="16"/>
        <color indexed="8"/>
        <rFont val="Liberation Serif"/>
        <family val="1"/>
        <charset val="204"/>
      </rPr>
      <t xml:space="preserve"> </t>
    </r>
    <r>
      <rPr>
        <sz val="16"/>
        <color indexed="8"/>
        <rFont val="Liberation Serif"/>
        <family val="1"/>
        <charset val="204"/>
      </rPr>
      <t xml:space="preserve">муниципальной программе 
«Развитие жилищно-коммунального хозяйства  и повышение энергетической эффективности в Артемовском городском округе до 2024 года» </t>
    </r>
  </si>
  <si>
    <t xml:space="preserve">Приложение 3
к постановлению Администрации
Артемовского городского округа
от ____________  № __________
                                                                 </t>
  </si>
  <si>
    <t>к муниципальной программе 
«Развитие жилищно-коммунального  хозяйства и повышение энергетической эффективности  в Артемовском городском округе до 2024 года»</t>
  </si>
  <si>
    <t>Задача 3. Создание и обустройство мест массового отдыха, универсальных площадок в сельских населенных пунктах Артемовского городского округа</t>
  </si>
  <si>
    <t>Мероприятие 3.1. Обустройство места массового отдыха в с. Покровское</t>
  </si>
  <si>
    <t>Мероприятие 3.2. Обустройство места массового отдыха в п. Красногвардейский</t>
  </si>
  <si>
    <t>ВСЕГО по подпрограмме 4, в том числе:</t>
  </si>
  <si>
    <t>Объект 1. Строительство новых водоочистных сооружений (ВОС) в п.Буланаш</t>
  </si>
  <si>
    <t>Объект 2. Строительство станции водоочистки и водоподготовки в п.Красногвардейский, район «Химлесхоз»</t>
  </si>
  <si>
    <t>Объект 3. Строительство станции водоочистки и водоподготовки в с.Лебёдкино</t>
  </si>
  <si>
    <t>Объект 4. Строительство станции водоочистки и водоподготовки в с.Шогринское</t>
  </si>
  <si>
    <t>с Лебёдкино</t>
  </si>
  <si>
    <t>с. Шогринское</t>
  </si>
  <si>
    <t>Объект 5. Строительство станции водоочистки и водоподготовки в  с.Мостовское</t>
  </si>
  <si>
    <t xml:space="preserve"> с. Мостовское</t>
  </si>
  <si>
    <t>п.Сосновый Бор</t>
  </si>
  <si>
    <t>Объект 6. Строительство станции водоочистки и водоподготовки в  п.Сосновый Бор</t>
  </si>
  <si>
    <t>Объект 20. Реконструкция системы отопления бани в п.Буланаш, Артемовского района, Свердловской области</t>
  </si>
  <si>
    <t>п.Буланаш</t>
  </si>
  <si>
    <t>Количество построенных объектов коммунальной инфраструктуры</t>
  </si>
  <si>
    <t>13, 14, 14.1.</t>
  </si>
  <si>
    <t>53, 54</t>
  </si>
  <si>
    <t xml:space="preserve">Приложение 2                                                                                                            к постановлению Администрации                                             Артемовского городского округа                                                  от ____________ № ___________                                                                 </t>
  </si>
  <si>
    <t xml:space="preserve">Задача 1. Снижение дефицита мощности систем централизованного теплоснабжения, водоснабжения, водоотведения, электроснабжения </t>
  </si>
  <si>
    <t>Задача 3. Организация сбора, хранения и утилизации твердых бытовых и биологических отходов</t>
  </si>
  <si>
    <t>Задача 5. Разработка проектов на строительство и реконструкцию, проведение мероприятий по строительству, модернизации и ремонту объектов коммунальной и жилищной инфраструктуры</t>
  </si>
  <si>
    <t>Объект 18. Устройство системы отвода поверхностных вод по ул. Первомайской от перекрестка с ул. Луговой до перекрестка с ул. Добролюбова и далее до перекрестка с ул. Терешковой в г. Артемовский</t>
  </si>
  <si>
    <t>Объект 19. Устройство водопровода для водоснабжения школы № 14 в п. Красногвардейский</t>
  </si>
  <si>
    <t>Объект 21. Строительство станции водоочистки и водоподготовки в г.Артемовский, район «Хлебная база»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</si>
</sst>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Liberation Serif"/>
      <family val="1"/>
      <charset val="204"/>
    </font>
    <font>
      <sz val="16"/>
      <color indexed="8"/>
      <name val="Liberation Serif"/>
      <family val="1"/>
      <charset val="204"/>
    </font>
    <font>
      <sz val="12"/>
      <color indexed="8"/>
      <name val="Liberation Serif"/>
      <family val="1"/>
      <charset val="204"/>
    </font>
    <font>
      <b/>
      <sz val="16"/>
      <color indexed="8"/>
      <name val="Liberation Serif"/>
      <family val="1"/>
      <charset val="204"/>
    </font>
    <font>
      <sz val="16"/>
      <name val="Liberation Serif"/>
      <family val="1"/>
      <charset val="204"/>
    </font>
    <font>
      <sz val="20"/>
      <color indexed="8"/>
      <name val="Liberation Serif"/>
      <family val="1"/>
      <charset val="204"/>
    </font>
    <font>
      <b/>
      <sz val="16"/>
      <name val="Liberation Serif"/>
      <family val="1"/>
      <charset val="204"/>
    </font>
    <font>
      <sz val="11"/>
      <name val="Liberation Serif"/>
      <family val="1"/>
      <charset val="204"/>
    </font>
    <font>
      <sz val="12"/>
      <name val="Liberation Serif"/>
      <family val="1"/>
      <charset val="204"/>
    </font>
    <font>
      <sz val="20"/>
      <name val="Liberation Serif"/>
      <family val="1"/>
      <charset val="204"/>
    </font>
    <font>
      <sz val="11"/>
      <name val="Calibri"/>
      <family val="2"/>
      <scheme val="minor"/>
    </font>
    <font>
      <sz val="14"/>
      <color theme="1"/>
      <name val="Liberation Serif"/>
      <family val="1"/>
      <charset val="204"/>
    </font>
    <font>
      <sz val="16"/>
      <color theme="1"/>
      <name val="Liberation Serif"/>
      <family val="1"/>
      <charset val="204"/>
    </font>
    <font>
      <sz val="16"/>
      <color theme="1"/>
      <name val="Calibri"/>
      <family val="2"/>
      <scheme val="minor"/>
    </font>
    <font>
      <b/>
      <sz val="16"/>
      <color theme="1"/>
      <name val="Liberation Serif"/>
      <family val="1"/>
      <charset val="204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Liberation Serif"/>
      <family val="1"/>
      <charset val="204"/>
    </font>
    <font>
      <sz val="11"/>
      <color theme="1"/>
      <name val="Liberation Serif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43">
    <xf numFmtId="0" fontId="0" fillId="0" borderId="0" xfId="0"/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164" fontId="3" fillId="0" borderId="1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right" wrapText="1"/>
    </xf>
    <xf numFmtId="0" fontId="6" fillId="0" borderId="1" xfId="0" applyFont="1" applyFill="1" applyBorder="1" applyAlignment="1">
      <alignment horizontal="center" wrapText="1"/>
    </xf>
    <xf numFmtId="164" fontId="3" fillId="0" borderId="1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justify" vertical="top" wrapText="1"/>
    </xf>
    <xf numFmtId="0" fontId="6" fillId="0" borderId="1" xfId="0" applyFont="1" applyFill="1" applyBorder="1" applyAlignment="1">
      <alignment horizontal="justify" vertical="top" wrapText="1"/>
    </xf>
    <xf numFmtId="0" fontId="3" fillId="0" borderId="3" xfId="0" applyFont="1" applyFill="1" applyBorder="1" applyAlignment="1">
      <alignment horizontal="justify" vertical="top" wrapText="1"/>
    </xf>
    <xf numFmtId="164" fontId="3" fillId="0" borderId="4" xfId="0" applyNumberFormat="1" applyFont="1" applyFill="1" applyBorder="1" applyAlignment="1">
      <alignment wrapText="1"/>
    </xf>
    <xf numFmtId="4" fontId="3" fillId="0" borderId="1" xfId="0" applyNumberFormat="1" applyFont="1" applyFill="1" applyBorder="1" applyAlignment="1">
      <alignment horizontal="left" wrapText="1"/>
    </xf>
    <xf numFmtId="4" fontId="6" fillId="0" borderId="1" xfId="0" applyNumberFormat="1" applyFont="1" applyFill="1" applyBorder="1" applyAlignment="1">
      <alignment horizontal="center" wrapText="1"/>
    </xf>
    <xf numFmtId="4" fontId="3" fillId="0" borderId="1" xfId="0" applyNumberFormat="1" applyFont="1" applyFill="1" applyBorder="1" applyAlignment="1">
      <alignment wrapText="1"/>
    </xf>
    <xf numFmtId="164" fontId="6" fillId="0" borderId="1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164" fontId="3" fillId="0" borderId="1" xfId="0" applyNumberFormat="1" applyFont="1" applyFill="1" applyBorder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justify" wrapText="1"/>
    </xf>
    <xf numFmtId="0" fontId="3" fillId="0" borderId="1" xfId="0" applyFont="1" applyFill="1" applyBorder="1" applyAlignment="1">
      <alignment horizontal="left" wrapText="1"/>
    </xf>
    <xf numFmtId="164" fontId="3" fillId="0" borderId="1" xfId="0" applyNumberFormat="1" applyFont="1" applyFill="1" applyBorder="1" applyAlignment="1">
      <alignment horizontal="right" wrapText="1"/>
    </xf>
    <xf numFmtId="0" fontId="3" fillId="3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/>
    </xf>
    <xf numFmtId="164" fontId="3" fillId="0" borderId="1" xfId="0" applyNumberFormat="1" applyFont="1" applyFill="1" applyBorder="1" applyAlignment="1"/>
    <xf numFmtId="0" fontId="6" fillId="3" borderId="1" xfId="0" applyFont="1" applyFill="1" applyBorder="1" applyAlignment="1">
      <alignment horizontal="center"/>
    </xf>
    <xf numFmtId="0" fontId="2" fillId="0" borderId="0" xfId="0" applyFont="1" applyFill="1" applyBorder="1" applyAlignment="1"/>
    <xf numFmtId="164" fontId="2" fillId="0" borderId="0" xfId="0" applyNumberFormat="1" applyFont="1" applyBorder="1" applyAlignment="1">
      <alignment wrapText="1"/>
    </xf>
    <xf numFmtId="164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wrapText="1"/>
    </xf>
    <xf numFmtId="0" fontId="4" fillId="0" borderId="0" xfId="0" applyFont="1"/>
    <xf numFmtId="0" fontId="4" fillId="0" borderId="0" xfId="0" applyFont="1" applyAlignment="1">
      <alignment wrapText="1"/>
    </xf>
    <xf numFmtId="0" fontId="4" fillId="0" borderId="0" xfId="0" applyFont="1" applyBorder="1" applyAlignment="1">
      <alignment horizontal="right" vertical="top" wrapText="1"/>
    </xf>
    <xf numFmtId="0" fontId="7" fillId="0" borderId="0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wrapText="1"/>
    </xf>
    <xf numFmtId="0" fontId="3" fillId="0" borderId="7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wrapText="1"/>
    </xf>
    <xf numFmtId="164" fontId="3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/>
    <xf numFmtId="4" fontId="3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/>
    <xf numFmtId="4" fontId="3" fillId="0" borderId="1" xfId="0" applyNumberFormat="1" applyFont="1" applyFill="1" applyBorder="1"/>
    <xf numFmtId="0" fontId="3" fillId="0" borderId="1" xfId="0" applyFont="1" applyFill="1" applyBorder="1"/>
    <xf numFmtId="164" fontId="3" fillId="2" borderId="1" xfId="0" applyNumberFormat="1" applyFont="1" applyFill="1" applyBorder="1"/>
    <xf numFmtId="0" fontId="3" fillId="2" borderId="1" xfId="0" applyFont="1" applyFill="1" applyBorder="1" applyAlignment="1">
      <alignment wrapText="1"/>
    </xf>
    <xf numFmtId="4" fontId="3" fillId="2" borderId="1" xfId="0" applyNumberFormat="1" applyFont="1" applyFill="1" applyBorder="1"/>
    <xf numFmtId="0" fontId="3" fillId="2" borderId="1" xfId="0" applyFont="1" applyFill="1" applyBorder="1"/>
    <xf numFmtId="0" fontId="3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wrapText="1"/>
    </xf>
    <xf numFmtId="4" fontId="3" fillId="2" borderId="1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right"/>
    </xf>
    <xf numFmtId="164" fontId="3" fillId="2" borderId="1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vertical="top" wrapText="1"/>
    </xf>
    <xf numFmtId="0" fontId="3" fillId="2" borderId="3" xfId="0" applyFont="1" applyFill="1" applyBorder="1" applyAlignment="1">
      <alignment wrapText="1"/>
    </xf>
    <xf numFmtId="0" fontId="3" fillId="2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wrapText="1"/>
    </xf>
    <xf numFmtId="164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0" xfId="0" applyFont="1" applyBorder="1" applyAlignment="1">
      <alignment horizontal="right" wrapText="1"/>
    </xf>
    <xf numFmtId="0" fontId="3" fillId="0" borderId="0" xfId="0" applyFont="1" applyFill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right" wrapText="1"/>
    </xf>
    <xf numFmtId="164" fontId="3" fillId="2" borderId="4" xfId="0" applyNumberFormat="1" applyFont="1" applyFill="1" applyBorder="1" applyAlignment="1">
      <alignment wrapText="1"/>
    </xf>
    <xf numFmtId="164" fontId="6" fillId="2" borderId="1" xfId="0" applyNumberFormat="1" applyFont="1" applyFill="1" applyBorder="1" applyAlignment="1">
      <alignment horizontal="right"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right" vertical="top" wrapText="1"/>
    </xf>
    <xf numFmtId="164" fontId="3" fillId="2" borderId="1" xfId="0" applyNumberFormat="1" applyFont="1" applyFill="1" applyBorder="1" applyAlignment="1">
      <alignment vertical="center"/>
    </xf>
    <xf numFmtId="0" fontId="0" fillId="2" borderId="0" xfId="0" applyFill="1"/>
    <xf numFmtId="0" fontId="3" fillId="0" borderId="1" xfId="0" applyFont="1" applyFill="1" applyBorder="1" applyAlignment="1">
      <alignment wrapText="1"/>
    </xf>
    <xf numFmtId="0" fontId="0" fillId="0" borderId="0" xfId="0" applyAlignment="1">
      <alignment vertical="top" wrapText="1"/>
    </xf>
    <xf numFmtId="164" fontId="6" fillId="2" borderId="1" xfId="0" applyNumberFormat="1" applyFont="1" applyFill="1" applyBorder="1" applyAlignment="1">
      <alignment wrapText="1"/>
    </xf>
    <xf numFmtId="164" fontId="6" fillId="2" borderId="1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vertical="top" wrapText="1"/>
    </xf>
    <xf numFmtId="0" fontId="11" fillId="2" borderId="8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/>
    </xf>
    <xf numFmtId="164" fontId="6" fillId="2" borderId="1" xfId="0" applyNumberFormat="1" applyFont="1" applyFill="1" applyBorder="1"/>
    <xf numFmtId="0" fontId="12" fillId="2" borderId="0" xfId="0" applyFont="1" applyFill="1"/>
    <xf numFmtId="0" fontId="3" fillId="0" borderId="0" xfId="0" applyFont="1" applyFill="1" applyAlignment="1">
      <alignment wrapText="1"/>
    </xf>
    <xf numFmtId="0" fontId="9" fillId="2" borderId="0" xfId="0" applyFont="1" applyFill="1" applyBorder="1" applyAlignment="1">
      <alignment wrapText="1"/>
    </xf>
    <xf numFmtId="0" fontId="10" fillId="2" borderId="0" xfId="0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vertical="center" wrapText="1"/>
    </xf>
    <xf numFmtId="164" fontId="6" fillId="2" borderId="1" xfId="0" applyNumberFormat="1" applyFont="1" applyFill="1" applyBorder="1" applyAlignment="1"/>
    <xf numFmtId="0" fontId="6" fillId="2" borderId="0" xfId="0" applyFont="1" applyFill="1" applyBorder="1" applyAlignment="1">
      <alignment wrapText="1"/>
    </xf>
    <xf numFmtId="0" fontId="3" fillId="2" borderId="0" xfId="0" applyFont="1" applyFill="1" applyBorder="1" applyAlignment="1">
      <alignment vertical="top" wrapText="1"/>
    </xf>
    <xf numFmtId="0" fontId="3" fillId="2" borderId="0" xfId="0" applyFont="1" applyFill="1" applyAlignment="1">
      <alignment wrapText="1"/>
    </xf>
    <xf numFmtId="0" fontId="0" fillId="2" borderId="0" xfId="0" applyFill="1" applyAlignment="1">
      <alignment vertical="top" wrapText="1"/>
    </xf>
    <xf numFmtId="0" fontId="13" fillId="0" borderId="0" xfId="0" applyFont="1"/>
    <xf numFmtId="0" fontId="14" fillId="0" borderId="0" xfId="0" applyFont="1"/>
    <xf numFmtId="0" fontId="14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right" vertical="top"/>
    </xf>
    <xf numFmtId="0" fontId="14" fillId="0" borderId="1" xfId="0" applyFont="1" applyBorder="1" applyAlignment="1">
      <alignment vertical="top" wrapText="1"/>
    </xf>
    <xf numFmtId="0" fontId="14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center" vertical="top" wrapText="1"/>
    </xf>
    <xf numFmtId="49" fontId="14" fillId="0" borderId="1" xfId="0" applyNumberFormat="1" applyFont="1" applyBorder="1" applyAlignment="1">
      <alignment horizontal="right" vertical="top"/>
    </xf>
    <xf numFmtId="165" fontId="14" fillId="0" borderId="1" xfId="0" applyNumberFormat="1" applyFont="1" applyBorder="1" applyAlignment="1">
      <alignment horizontal="center" vertical="top"/>
    </xf>
    <xf numFmtId="0" fontId="14" fillId="0" borderId="0" xfId="0" applyFont="1" applyAlignment="1">
      <alignment horizontal="left" vertical="center"/>
    </xf>
    <xf numFmtId="0" fontId="14" fillId="0" borderId="0" xfId="0" applyFont="1" applyAlignment="1"/>
    <xf numFmtId="0" fontId="14" fillId="0" borderId="0" xfId="0" applyFont="1" applyAlignment="1">
      <alignment horizontal="left" vertical="center" wrapText="1"/>
    </xf>
    <xf numFmtId="0" fontId="14" fillId="0" borderId="1" xfId="0" applyFont="1" applyBorder="1" applyAlignment="1">
      <alignment horizontal="center" vertical="top" wrapText="1"/>
    </xf>
    <xf numFmtId="0" fontId="19" fillId="0" borderId="1" xfId="0" applyFont="1" applyBorder="1" applyAlignment="1">
      <alignment horizontal="center" vertical="top" wrapText="1"/>
    </xf>
    <xf numFmtId="0" fontId="19" fillId="0" borderId="3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left" vertical="top" wrapText="1"/>
    </xf>
    <xf numFmtId="49" fontId="14" fillId="0" borderId="1" xfId="0" applyNumberFormat="1" applyFont="1" applyBorder="1" applyAlignment="1">
      <alignment horizontal="center" vertical="top" wrapText="1"/>
    </xf>
    <xf numFmtId="0" fontId="14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" fillId="0" borderId="0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left" vertical="top" wrapText="1"/>
    </xf>
    <xf numFmtId="0" fontId="13" fillId="0" borderId="0" xfId="0" applyFont="1" applyBorder="1"/>
    <xf numFmtId="0" fontId="3" fillId="2" borderId="1" xfId="0" applyFont="1" applyFill="1" applyBorder="1" applyAlignment="1">
      <alignment horizontal="center" wrapText="1"/>
    </xf>
    <xf numFmtId="0" fontId="14" fillId="0" borderId="3" xfId="0" applyFont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left" vertical="top" wrapText="1"/>
    </xf>
    <xf numFmtId="0" fontId="0" fillId="0" borderId="4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14" fillId="0" borderId="0" xfId="0" applyFont="1" applyAlignment="1"/>
    <xf numFmtId="0" fontId="16" fillId="0" borderId="3" xfId="0" applyFont="1" applyBorder="1" applyAlignment="1">
      <alignment horizontal="center" vertical="top" wrapText="1"/>
    </xf>
    <xf numFmtId="0" fontId="18" fillId="0" borderId="4" xfId="0" applyFont="1" applyBorder="1" applyAlignment="1">
      <alignment horizontal="center" vertical="top" wrapText="1"/>
    </xf>
    <xf numFmtId="0" fontId="18" fillId="0" borderId="5" xfId="0" applyFont="1" applyBorder="1" applyAlignment="1">
      <alignment horizontal="center" vertical="top" wrapText="1"/>
    </xf>
    <xf numFmtId="0" fontId="16" fillId="0" borderId="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4" fillId="0" borderId="3" xfId="0" applyFont="1" applyBorder="1" applyAlignment="1">
      <alignment vertical="top" wrapText="1"/>
    </xf>
    <xf numFmtId="0" fontId="15" fillId="0" borderId="4" xfId="0" applyFont="1" applyBorder="1" applyAlignment="1">
      <alignment vertical="top" wrapText="1"/>
    </xf>
    <xf numFmtId="0" fontId="15" fillId="0" borderId="5" xfId="0" applyFont="1" applyBorder="1" applyAlignment="1">
      <alignment vertical="top" wrapText="1"/>
    </xf>
    <xf numFmtId="0" fontId="0" fillId="0" borderId="4" xfId="0" applyBorder="1" applyAlignment="1">
      <alignment vertical="top"/>
    </xf>
    <xf numFmtId="0" fontId="0" fillId="0" borderId="5" xfId="0" applyBorder="1" applyAlignment="1">
      <alignment vertical="top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left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Fill="1" applyBorder="1" applyAlignment="1">
      <alignment horizontal="left" vertical="top" wrapText="1"/>
    </xf>
    <xf numFmtId="4" fontId="3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wrapText="1"/>
    </xf>
    <xf numFmtId="0" fontId="5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 wrapText="1"/>
    </xf>
    <xf numFmtId="0" fontId="6" fillId="0" borderId="5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wrapText="1"/>
    </xf>
    <xf numFmtId="4" fontId="3" fillId="0" borderId="4" xfId="0" applyNumberFormat="1" applyFont="1" applyFill="1" applyBorder="1" applyAlignment="1">
      <alignment horizontal="center" wrapText="1"/>
    </xf>
    <xf numFmtId="4" fontId="3" fillId="0" borderId="5" xfId="0" applyNumberFormat="1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4" fontId="5" fillId="2" borderId="3" xfId="0" applyNumberFormat="1" applyFont="1" applyFill="1" applyBorder="1" applyAlignment="1">
      <alignment horizontal="center"/>
    </xf>
    <xf numFmtId="4" fontId="5" fillId="2" borderId="4" xfId="0" applyNumberFormat="1" applyFont="1" applyFill="1" applyBorder="1" applyAlignment="1">
      <alignment horizontal="center"/>
    </xf>
    <xf numFmtId="4" fontId="5" fillId="2" borderId="5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top" wrapText="1"/>
    </xf>
    <xf numFmtId="0" fontId="18" fillId="0" borderId="1" xfId="0" applyFont="1" applyBorder="1" applyAlignment="1">
      <alignment horizontal="center"/>
    </xf>
    <xf numFmtId="0" fontId="3" fillId="0" borderId="0" xfId="0" applyFont="1" applyFill="1" applyAlignment="1">
      <alignment horizontal="left" wrapText="1"/>
    </xf>
    <xf numFmtId="0" fontId="3" fillId="0" borderId="0" xfId="0" applyFont="1" applyBorder="1" applyAlignment="1">
      <alignment horizontal="left" vertical="top" wrapText="1"/>
    </xf>
    <xf numFmtId="0" fontId="16" fillId="0" borderId="4" xfId="0" applyFont="1" applyBorder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left" vertical="top" wrapText="1"/>
    </xf>
    <xf numFmtId="0" fontId="14" fillId="0" borderId="5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6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wrapText="1"/>
    </xf>
    <xf numFmtId="0" fontId="19" fillId="0" borderId="4" xfId="0" applyFont="1" applyBorder="1" applyAlignment="1">
      <alignment horizontal="center" vertical="top" wrapText="1"/>
    </xf>
    <xf numFmtId="0" fontId="0" fillId="0" borderId="5" xfId="0" applyBorder="1" applyAlignment="1">
      <alignment wrapText="1"/>
    </xf>
    <xf numFmtId="0" fontId="14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14" fillId="0" borderId="9" xfId="0" applyFont="1" applyBorder="1" applyAlignment="1">
      <alignment horizontal="center" vertical="top" wrapText="1"/>
    </xf>
    <xf numFmtId="0" fontId="18" fillId="0" borderId="4" xfId="0" applyFont="1" applyBorder="1" applyAlignment="1">
      <alignment horizontal="center" wrapText="1"/>
    </xf>
    <xf numFmtId="0" fontId="18" fillId="0" borderId="5" xfId="0" applyFont="1" applyBorder="1" applyAlignment="1">
      <alignment horizontal="center" wrapText="1"/>
    </xf>
    <xf numFmtId="0" fontId="0" fillId="0" borderId="4" xfId="0" applyBorder="1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7"/>
  <sheetViews>
    <sheetView view="pageBreakPreview" topLeftCell="A62" zoomScale="70" zoomScaleNormal="80" zoomScaleSheetLayoutView="70" workbookViewId="0">
      <selection activeCell="B68" sqref="B68"/>
    </sheetView>
  </sheetViews>
  <sheetFormatPr defaultRowHeight="15" x14ac:dyDescent="0.25"/>
  <cols>
    <col min="1" max="1" width="7.5703125" customWidth="1"/>
    <col min="2" max="2" width="47.42578125" customWidth="1"/>
    <col min="3" max="3" width="17.7109375" customWidth="1"/>
    <col min="4" max="4" width="12.7109375" customWidth="1"/>
    <col min="5" max="5" width="12.5703125" customWidth="1"/>
    <col min="6" max="6" width="13.140625" customWidth="1"/>
    <col min="7" max="7" width="12.7109375" customWidth="1"/>
    <col min="8" max="9" width="13.140625" customWidth="1"/>
    <col min="10" max="10" width="14.85546875" customWidth="1"/>
    <col min="11" max="11" width="34.5703125" customWidth="1"/>
  </cols>
  <sheetData>
    <row r="1" spans="1:11" ht="20.25" x14ac:dyDescent="0.3">
      <c r="G1" s="162" t="s">
        <v>259</v>
      </c>
      <c r="H1" s="162"/>
      <c r="I1" s="162"/>
      <c r="J1" s="162"/>
      <c r="K1" s="162"/>
    </row>
    <row r="2" spans="1:11" ht="20.25" x14ac:dyDescent="0.3">
      <c r="G2" s="162" t="s">
        <v>260</v>
      </c>
      <c r="H2" s="162"/>
      <c r="I2" s="162"/>
      <c r="J2" s="162"/>
      <c r="K2" s="162"/>
    </row>
    <row r="3" spans="1:11" ht="20.25" x14ac:dyDescent="0.3">
      <c r="G3" s="162" t="s">
        <v>261</v>
      </c>
      <c r="H3" s="162"/>
      <c r="I3" s="162"/>
      <c r="J3" s="162"/>
      <c r="K3" s="162"/>
    </row>
    <row r="4" spans="1:11" ht="20.25" x14ac:dyDescent="0.3">
      <c r="G4" s="136"/>
      <c r="H4" s="136"/>
      <c r="I4" s="136"/>
      <c r="J4" s="136"/>
      <c r="K4" s="136"/>
    </row>
    <row r="5" spans="1:11" ht="19.5" customHeight="1" x14ac:dyDescent="0.25">
      <c r="A5" s="124"/>
      <c r="B5" s="124"/>
      <c r="C5" s="124"/>
      <c r="D5" s="124"/>
      <c r="E5" s="124"/>
      <c r="F5" s="124"/>
      <c r="G5" s="174" t="s">
        <v>176</v>
      </c>
      <c r="H5" s="174"/>
      <c r="I5" s="174"/>
      <c r="J5" s="174"/>
      <c r="K5" s="174"/>
    </row>
    <row r="6" spans="1:11" ht="60" customHeight="1" x14ac:dyDescent="0.25">
      <c r="A6" s="124"/>
      <c r="B6" s="124"/>
      <c r="C6" s="124"/>
      <c r="D6" s="124"/>
      <c r="E6" s="124"/>
      <c r="F6" s="124"/>
      <c r="G6" s="175" t="s">
        <v>177</v>
      </c>
      <c r="H6" s="175"/>
      <c r="I6" s="175"/>
      <c r="J6" s="175"/>
      <c r="K6" s="175"/>
    </row>
    <row r="7" spans="1:11" ht="61.5" customHeight="1" x14ac:dyDescent="0.25">
      <c r="A7" s="124"/>
      <c r="B7" s="124"/>
      <c r="C7" s="124"/>
      <c r="D7" s="124"/>
      <c r="E7" s="124"/>
      <c r="F7" s="124"/>
      <c r="G7" s="124"/>
      <c r="H7" s="124"/>
      <c r="I7" s="124"/>
      <c r="J7" s="124"/>
      <c r="K7" s="124"/>
    </row>
    <row r="8" spans="1:11" ht="70.5" customHeight="1" x14ac:dyDescent="0.25">
      <c r="A8" s="176" t="s">
        <v>178</v>
      </c>
      <c r="B8" s="177"/>
      <c r="C8" s="177"/>
      <c r="D8" s="177"/>
      <c r="E8" s="177"/>
      <c r="F8" s="177"/>
      <c r="G8" s="177"/>
      <c r="H8" s="177"/>
      <c r="I8" s="177"/>
      <c r="J8" s="177"/>
      <c r="K8" s="177"/>
    </row>
    <row r="9" spans="1:11" ht="3.75" customHeight="1" x14ac:dyDescent="0.25">
      <c r="A9" s="124"/>
      <c r="B9" s="124"/>
      <c r="C9" s="124"/>
      <c r="D9" s="124"/>
      <c r="E9" s="124"/>
      <c r="F9" s="124"/>
      <c r="G9" s="124"/>
      <c r="H9" s="124"/>
      <c r="I9" s="124"/>
      <c r="J9" s="124"/>
      <c r="K9" s="124"/>
    </row>
    <row r="10" spans="1:11" ht="26.25" customHeight="1" x14ac:dyDescent="0.25">
      <c r="A10" s="158" t="s">
        <v>179</v>
      </c>
      <c r="B10" s="158" t="s">
        <v>180</v>
      </c>
      <c r="C10" s="158" t="s">
        <v>181</v>
      </c>
      <c r="D10" s="158" t="s">
        <v>182</v>
      </c>
      <c r="E10" s="158"/>
      <c r="F10" s="158"/>
      <c r="G10" s="158"/>
      <c r="H10" s="158"/>
      <c r="I10" s="158"/>
      <c r="J10" s="158"/>
      <c r="K10" s="158" t="s">
        <v>183</v>
      </c>
    </row>
    <row r="11" spans="1:11" ht="39" customHeight="1" x14ac:dyDescent="0.25">
      <c r="A11" s="158"/>
      <c r="B11" s="158"/>
      <c r="C11" s="158"/>
      <c r="D11" s="126" t="s">
        <v>48</v>
      </c>
      <c r="E11" s="126" t="s">
        <v>49</v>
      </c>
      <c r="F11" s="126" t="s">
        <v>50</v>
      </c>
      <c r="G11" s="126" t="s">
        <v>51</v>
      </c>
      <c r="H11" s="126" t="s">
        <v>52</v>
      </c>
      <c r="I11" s="126" t="s">
        <v>106</v>
      </c>
      <c r="J11" s="126" t="s">
        <v>107</v>
      </c>
      <c r="K11" s="158"/>
    </row>
    <row r="12" spans="1:11" ht="18" x14ac:dyDescent="0.25">
      <c r="A12" s="127">
        <v>1</v>
      </c>
      <c r="B12" s="127">
        <v>2</v>
      </c>
      <c r="C12" s="127">
        <v>3</v>
      </c>
      <c r="D12" s="127">
        <v>4</v>
      </c>
      <c r="E12" s="127">
        <v>5</v>
      </c>
      <c r="F12" s="127">
        <v>6</v>
      </c>
      <c r="G12" s="127">
        <v>7</v>
      </c>
      <c r="H12" s="127">
        <v>8</v>
      </c>
      <c r="I12" s="127">
        <v>9</v>
      </c>
      <c r="J12" s="127">
        <v>10</v>
      </c>
      <c r="K12" s="127">
        <v>11</v>
      </c>
    </row>
    <row r="13" spans="1:11" ht="35.25" customHeight="1" x14ac:dyDescent="0.25">
      <c r="A13" s="128">
        <v>1</v>
      </c>
      <c r="B13" s="166" t="s">
        <v>21</v>
      </c>
      <c r="C13" s="167"/>
      <c r="D13" s="167"/>
      <c r="E13" s="167"/>
      <c r="F13" s="167"/>
      <c r="G13" s="167"/>
      <c r="H13" s="167"/>
      <c r="I13" s="167"/>
      <c r="J13" s="167"/>
      <c r="K13" s="168"/>
    </row>
    <row r="14" spans="1:11" ht="42" customHeight="1" x14ac:dyDescent="0.25">
      <c r="A14" s="128">
        <v>2</v>
      </c>
      <c r="B14" s="169" t="s">
        <v>184</v>
      </c>
      <c r="C14" s="170"/>
      <c r="D14" s="170"/>
      <c r="E14" s="170"/>
      <c r="F14" s="170"/>
      <c r="G14" s="170"/>
      <c r="H14" s="170"/>
      <c r="I14" s="170"/>
      <c r="J14" s="170"/>
      <c r="K14" s="171"/>
    </row>
    <row r="15" spans="1:11" ht="27" customHeight="1" x14ac:dyDescent="0.25">
      <c r="A15" s="128">
        <v>3</v>
      </c>
      <c r="B15" s="169" t="s">
        <v>331</v>
      </c>
      <c r="C15" s="170"/>
      <c r="D15" s="170"/>
      <c r="E15" s="170"/>
      <c r="F15" s="170"/>
      <c r="G15" s="170"/>
      <c r="H15" s="170"/>
      <c r="I15" s="170"/>
      <c r="J15" s="170"/>
      <c r="K15" s="171"/>
    </row>
    <row r="16" spans="1:11" ht="41.25" customHeight="1" x14ac:dyDescent="0.25">
      <c r="A16" s="128">
        <v>4</v>
      </c>
      <c r="B16" s="129" t="s">
        <v>186</v>
      </c>
      <c r="C16" s="130" t="s">
        <v>187</v>
      </c>
      <c r="D16" s="130">
        <v>0.6</v>
      </c>
      <c r="E16" s="130">
        <v>0.2</v>
      </c>
      <c r="F16" s="130">
        <v>0</v>
      </c>
      <c r="G16" s="130">
        <v>1</v>
      </c>
      <c r="H16" s="130">
        <v>0</v>
      </c>
      <c r="I16" s="130">
        <v>0</v>
      </c>
      <c r="J16" s="130">
        <v>0</v>
      </c>
      <c r="K16" s="131" t="s">
        <v>188</v>
      </c>
    </row>
    <row r="17" spans="1:11" ht="40.5" x14ac:dyDescent="0.25">
      <c r="A17" s="128">
        <v>5</v>
      </c>
      <c r="B17" s="129" t="s">
        <v>189</v>
      </c>
      <c r="C17" s="130" t="s">
        <v>190</v>
      </c>
      <c r="D17" s="130">
        <v>0.6</v>
      </c>
      <c r="E17" s="130">
        <v>0</v>
      </c>
      <c r="F17" s="130">
        <v>0</v>
      </c>
      <c r="G17" s="130">
        <v>0</v>
      </c>
      <c r="H17" s="130">
        <v>0</v>
      </c>
      <c r="I17" s="130">
        <v>0</v>
      </c>
      <c r="J17" s="130">
        <v>0</v>
      </c>
      <c r="K17" s="131" t="s">
        <v>188</v>
      </c>
    </row>
    <row r="18" spans="1:11" ht="27.75" customHeight="1" x14ac:dyDescent="0.25">
      <c r="A18" s="128">
        <v>6</v>
      </c>
      <c r="B18" s="169" t="s">
        <v>191</v>
      </c>
      <c r="C18" s="160"/>
      <c r="D18" s="160"/>
      <c r="E18" s="160"/>
      <c r="F18" s="160"/>
      <c r="G18" s="160"/>
      <c r="H18" s="160"/>
      <c r="I18" s="160"/>
      <c r="J18" s="160"/>
      <c r="K18" s="161"/>
    </row>
    <row r="19" spans="1:11" ht="81" x14ac:dyDescent="0.25">
      <c r="A19" s="128">
        <v>7</v>
      </c>
      <c r="B19" s="129" t="s">
        <v>192</v>
      </c>
      <c r="C19" s="130" t="s">
        <v>193</v>
      </c>
      <c r="D19" s="130">
        <v>2</v>
      </c>
      <c r="E19" s="130">
        <v>10</v>
      </c>
      <c r="F19" s="130">
        <v>5</v>
      </c>
      <c r="G19" s="130">
        <v>6</v>
      </c>
      <c r="H19" s="130">
        <v>6</v>
      </c>
      <c r="I19" s="130">
        <v>6</v>
      </c>
      <c r="J19" s="130">
        <v>6</v>
      </c>
      <c r="K19" s="129" t="s">
        <v>188</v>
      </c>
    </row>
    <row r="20" spans="1:11" ht="25.5" customHeight="1" x14ac:dyDescent="0.25">
      <c r="A20" s="128">
        <v>8</v>
      </c>
      <c r="B20" s="169" t="s">
        <v>332</v>
      </c>
      <c r="C20" s="172"/>
      <c r="D20" s="172"/>
      <c r="E20" s="172"/>
      <c r="F20" s="172"/>
      <c r="G20" s="172"/>
      <c r="H20" s="172"/>
      <c r="I20" s="172"/>
      <c r="J20" s="172"/>
      <c r="K20" s="173"/>
    </row>
    <row r="21" spans="1:11" ht="127.5" customHeight="1" x14ac:dyDescent="0.25">
      <c r="A21" s="128">
        <v>9</v>
      </c>
      <c r="B21" s="131" t="s">
        <v>195</v>
      </c>
      <c r="C21" s="130" t="s">
        <v>196</v>
      </c>
      <c r="D21" s="130">
        <v>100</v>
      </c>
      <c r="E21" s="130">
        <v>100</v>
      </c>
      <c r="F21" s="130">
        <v>100</v>
      </c>
      <c r="G21" s="130">
        <v>100</v>
      </c>
      <c r="H21" s="130">
        <v>100</v>
      </c>
      <c r="I21" s="130">
        <v>100</v>
      </c>
      <c r="J21" s="130">
        <v>100</v>
      </c>
      <c r="K21" s="129" t="s">
        <v>197</v>
      </c>
    </row>
    <row r="22" spans="1:11" ht="25.5" customHeight="1" x14ac:dyDescent="0.25">
      <c r="A22" s="128">
        <v>10</v>
      </c>
      <c r="B22" s="159" t="s">
        <v>198</v>
      </c>
      <c r="C22" s="160"/>
      <c r="D22" s="160"/>
      <c r="E22" s="160"/>
      <c r="F22" s="160"/>
      <c r="G22" s="160"/>
      <c r="H22" s="160"/>
      <c r="I22" s="160"/>
      <c r="J22" s="160"/>
      <c r="K22" s="161"/>
    </row>
    <row r="23" spans="1:11" ht="124.5" customHeight="1" x14ac:dyDescent="0.25">
      <c r="A23" s="128">
        <v>11</v>
      </c>
      <c r="B23" s="131" t="s">
        <v>199</v>
      </c>
      <c r="C23" s="130" t="s">
        <v>196</v>
      </c>
      <c r="D23" s="130">
        <v>50</v>
      </c>
      <c r="E23" s="130">
        <v>50</v>
      </c>
      <c r="F23" s="130">
        <v>50</v>
      </c>
      <c r="G23" s="130">
        <v>48</v>
      </c>
      <c r="H23" s="130">
        <v>45</v>
      </c>
      <c r="I23" s="130">
        <v>45</v>
      </c>
      <c r="J23" s="130">
        <v>45</v>
      </c>
      <c r="K23" s="129" t="s">
        <v>200</v>
      </c>
    </row>
    <row r="24" spans="1:11" ht="44.25" customHeight="1" x14ac:dyDescent="0.25">
      <c r="A24" s="128">
        <v>12</v>
      </c>
      <c r="B24" s="159" t="s">
        <v>333</v>
      </c>
      <c r="C24" s="160"/>
      <c r="D24" s="160"/>
      <c r="E24" s="160"/>
      <c r="F24" s="160"/>
      <c r="G24" s="160"/>
      <c r="H24" s="160"/>
      <c r="I24" s="160"/>
      <c r="J24" s="160"/>
      <c r="K24" s="161"/>
    </row>
    <row r="25" spans="1:11" ht="85.5" customHeight="1" x14ac:dyDescent="0.25">
      <c r="A25" s="128">
        <v>13</v>
      </c>
      <c r="B25" s="131" t="s">
        <v>202</v>
      </c>
      <c r="C25" s="132" t="s">
        <v>203</v>
      </c>
      <c r="D25" s="130">
        <v>2</v>
      </c>
      <c r="E25" s="130">
        <v>1</v>
      </c>
      <c r="F25" s="130">
        <v>0</v>
      </c>
      <c r="G25" s="130">
        <v>0</v>
      </c>
      <c r="H25" s="130">
        <v>1</v>
      </c>
      <c r="I25" s="130">
        <v>1</v>
      </c>
      <c r="J25" s="130">
        <v>1</v>
      </c>
      <c r="K25" s="129" t="s">
        <v>204</v>
      </c>
    </row>
    <row r="26" spans="1:11" ht="114" customHeight="1" x14ac:dyDescent="0.25">
      <c r="A26" s="128">
        <v>14</v>
      </c>
      <c r="B26" s="131" t="s">
        <v>205</v>
      </c>
      <c r="C26" s="132" t="s">
        <v>203</v>
      </c>
      <c r="D26" s="130">
        <v>5</v>
      </c>
      <c r="E26" s="130">
        <v>7</v>
      </c>
      <c r="F26" s="130">
        <v>1</v>
      </c>
      <c r="G26" s="130">
        <v>0</v>
      </c>
      <c r="H26" s="130">
        <v>0</v>
      </c>
      <c r="I26" s="130">
        <v>0</v>
      </c>
      <c r="J26" s="130">
        <v>0</v>
      </c>
      <c r="K26" s="129" t="s">
        <v>188</v>
      </c>
    </row>
    <row r="27" spans="1:11" ht="81" x14ac:dyDescent="0.25">
      <c r="A27" s="133" t="s">
        <v>206</v>
      </c>
      <c r="B27" s="131" t="s">
        <v>207</v>
      </c>
      <c r="C27" s="132" t="s">
        <v>203</v>
      </c>
      <c r="D27" s="130">
        <v>0</v>
      </c>
      <c r="E27" s="130">
        <v>0</v>
      </c>
      <c r="F27" s="130">
        <v>0</v>
      </c>
      <c r="G27" s="130">
        <v>0</v>
      </c>
      <c r="H27" s="130">
        <v>1</v>
      </c>
      <c r="I27" s="130">
        <v>0</v>
      </c>
      <c r="J27" s="130">
        <v>3</v>
      </c>
      <c r="K27" s="129" t="s">
        <v>188</v>
      </c>
    </row>
    <row r="28" spans="1:11" ht="101.25" x14ac:dyDescent="0.25">
      <c r="A28" s="133" t="s">
        <v>208</v>
      </c>
      <c r="B28" s="131" t="s">
        <v>209</v>
      </c>
      <c r="C28" s="132" t="s">
        <v>190</v>
      </c>
      <c r="D28" s="130">
        <v>0</v>
      </c>
      <c r="E28" s="130">
        <v>0</v>
      </c>
      <c r="F28" s="130">
        <v>0</v>
      </c>
      <c r="G28" s="130">
        <v>0</v>
      </c>
      <c r="H28" s="130">
        <v>7.4</v>
      </c>
      <c r="I28" s="130">
        <v>7.6</v>
      </c>
      <c r="J28" s="130">
        <v>7.8</v>
      </c>
      <c r="K28" s="129" t="s">
        <v>188</v>
      </c>
    </row>
    <row r="29" spans="1:11" ht="28.5" customHeight="1" x14ac:dyDescent="0.25">
      <c r="A29" s="128">
        <v>15</v>
      </c>
      <c r="B29" s="163" t="s">
        <v>25</v>
      </c>
      <c r="C29" s="164"/>
      <c r="D29" s="164"/>
      <c r="E29" s="164"/>
      <c r="F29" s="164"/>
      <c r="G29" s="164"/>
      <c r="H29" s="164"/>
      <c r="I29" s="164"/>
      <c r="J29" s="164"/>
      <c r="K29" s="165"/>
    </row>
    <row r="30" spans="1:11" ht="25.5" customHeight="1" x14ac:dyDescent="0.25">
      <c r="A30" s="128">
        <v>16</v>
      </c>
      <c r="B30" s="159" t="s">
        <v>210</v>
      </c>
      <c r="C30" s="160"/>
      <c r="D30" s="160"/>
      <c r="E30" s="160"/>
      <c r="F30" s="160"/>
      <c r="G30" s="160"/>
      <c r="H30" s="160"/>
      <c r="I30" s="160"/>
      <c r="J30" s="160"/>
      <c r="K30" s="161"/>
    </row>
    <row r="31" spans="1:11" ht="26.25" customHeight="1" x14ac:dyDescent="0.25">
      <c r="A31" s="128">
        <v>17</v>
      </c>
      <c r="B31" s="159" t="s">
        <v>211</v>
      </c>
      <c r="C31" s="160"/>
      <c r="D31" s="160"/>
      <c r="E31" s="160"/>
      <c r="F31" s="160"/>
      <c r="G31" s="160"/>
      <c r="H31" s="160"/>
      <c r="I31" s="160"/>
      <c r="J31" s="160"/>
      <c r="K31" s="161"/>
    </row>
    <row r="32" spans="1:11" ht="84" customHeight="1" x14ac:dyDescent="0.25">
      <c r="A32" s="128">
        <v>18</v>
      </c>
      <c r="B32" s="131" t="s">
        <v>212</v>
      </c>
      <c r="C32" s="132" t="s">
        <v>190</v>
      </c>
      <c r="D32" s="134">
        <v>25</v>
      </c>
      <c r="E32" s="134">
        <v>16.7</v>
      </c>
      <c r="F32" s="134">
        <v>0</v>
      </c>
      <c r="G32" s="134">
        <v>0</v>
      </c>
      <c r="H32" s="134">
        <v>0</v>
      </c>
      <c r="I32" s="134">
        <v>0</v>
      </c>
      <c r="J32" s="134">
        <v>0</v>
      </c>
      <c r="K32" s="129" t="s">
        <v>188</v>
      </c>
    </row>
    <row r="33" spans="1:11" ht="42.75" customHeight="1" x14ac:dyDescent="0.25">
      <c r="A33" s="128">
        <v>19</v>
      </c>
      <c r="B33" s="159" t="s">
        <v>213</v>
      </c>
      <c r="C33" s="160"/>
      <c r="D33" s="160"/>
      <c r="E33" s="160"/>
      <c r="F33" s="160"/>
      <c r="G33" s="160"/>
      <c r="H33" s="160"/>
      <c r="I33" s="160"/>
      <c r="J33" s="160"/>
      <c r="K33" s="161"/>
    </row>
    <row r="34" spans="1:11" ht="106.5" customHeight="1" x14ac:dyDescent="0.25">
      <c r="A34" s="128">
        <v>20</v>
      </c>
      <c r="B34" s="131" t="s">
        <v>214</v>
      </c>
      <c r="C34" s="132" t="s">
        <v>190</v>
      </c>
      <c r="D34" s="130">
        <v>32.299999999999997</v>
      </c>
      <c r="E34" s="130">
        <v>4</v>
      </c>
      <c r="F34" s="130">
        <v>0</v>
      </c>
      <c r="G34" s="130">
        <v>0</v>
      </c>
      <c r="H34" s="130">
        <v>0</v>
      </c>
      <c r="I34" s="130">
        <v>0</v>
      </c>
      <c r="J34" s="130">
        <v>0</v>
      </c>
      <c r="K34" s="129" t="s">
        <v>188</v>
      </c>
    </row>
    <row r="35" spans="1:11" ht="43.5" customHeight="1" x14ac:dyDescent="0.25">
      <c r="A35" s="128">
        <v>21</v>
      </c>
      <c r="B35" s="159" t="s">
        <v>215</v>
      </c>
      <c r="C35" s="160"/>
      <c r="D35" s="160"/>
      <c r="E35" s="160"/>
      <c r="F35" s="160"/>
      <c r="G35" s="160"/>
      <c r="H35" s="160"/>
      <c r="I35" s="160"/>
      <c r="J35" s="160"/>
      <c r="K35" s="161"/>
    </row>
    <row r="36" spans="1:11" ht="185.25" customHeight="1" x14ac:dyDescent="0.25">
      <c r="A36" s="128">
        <v>22</v>
      </c>
      <c r="B36" s="131" t="s">
        <v>216</v>
      </c>
      <c r="C36" s="132" t="s">
        <v>196</v>
      </c>
      <c r="D36" s="130">
        <v>100</v>
      </c>
      <c r="E36" s="130">
        <v>100</v>
      </c>
      <c r="F36" s="130">
        <v>100</v>
      </c>
      <c r="G36" s="130">
        <v>100</v>
      </c>
      <c r="H36" s="130">
        <v>100</v>
      </c>
      <c r="I36" s="130">
        <v>100</v>
      </c>
      <c r="J36" s="130">
        <v>100</v>
      </c>
      <c r="K36" s="129" t="s">
        <v>188</v>
      </c>
    </row>
    <row r="37" spans="1:11" ht="29.25" customHeight="1" x14ac:dyDescent="0.25">
      <c r="A37" s="128">
        <v>23</v>
      </c>
      <c r="B37" s="163" t="s">
        <v>217</v>
      </c>
      <c r="C37" s="164"/>
      <c r="D37" s="164"/>
      <c r="E37" s="164"/>
      <c r="F37" s="164"/>
      <c r="G37" s="164"/>
      <c r="H37" s="164"/>
      <c r="I37" s="164"/>
      <c r="J37" s="164"/>
      <c r="K37" s="165"/>
    </row>
    <row r="38" spans="1:11" ht="44.25" customHeight="1" x14ac:dyDescent="0.25">
      <c r="A38" s="128">
        <v>24</v>
      </c>
      <c r="B38" s="159" t="s">
        <v>218</v>
      </c>
      <c r="C38" s="160"/>
      <c r="D38" s="160"/>
      <c r="E38" s="160"/>
      <c r="F38" s="160"/>
      <c r="G38" s="160"/>
      <c r="H38" s="160"/>
      <c r="I38" s="160"/>
      <c r="J38" s="160"/>
      <c r="K38" s="161"/>
    </row>
    <row r="39" spans="1:11" ht="41.25" customHeight="1" x14ac:dyDescent="0.25">
      <c r="A39" s="128">
        <v>25</v>
      </c>
      <c r="B39" s="159" t="s">
        <v>219</v>
      </c>
      <c r="C39" s="160"/>
      <c r="D39" s="160"/>
      <c r="E39" s="160"/>
      <c r="F39" s="160"/>
      <c r="G39" s="160"/>
      <c r="H39" s="160"/>
      <c r="I39" s="160"/>
      <c r="J39" s="160"/>
      <c r="K39" s="161"/>
    </row>
    <row r="40" spans="1:11" ht="65.25" customHeight="1" x14ac:dyDescent="0.25">
      <c r="A40" s="128">
        <v>26</v>
      </c>
      <c r="B40" s="131" t="s">
        <v>220</v>
      </c>
      <c r="C40" s="130" t="s">
        <v>196</v>
      </c>
      <c r="D40" s="130">
        <v>87</v>
      </c>
      <c r="E40" s="130">
        <v>94</v>
      </c>
      <c r="F40" s="130">
        <v>100</v>
      </c>
      <c r="G40" s="130">
        <v>100</v>
      </c>
      <c r="H40" s="130">
        <v>100</v>
      </c>
      <c r="I40" s="130">
        <v>100</v>
      </c>
      <c r="J40" s="130">
        <v>100</v>
      </c>
      <c r="K40" s="129" t="s">
        <v>188</v>
      </c>
    </row>
    <row r="41" spans="1:11" ht="145.5" customHeight="1" x14ac:dyDescent="0.25">
      <c r="A41" s="128">
        <v>27</v>
      </c>
      <c r="B41" s="131" t="s">
        <v>221</v>
      </c>
      <c r="C41" s="130" t="s">
        <v>196</v>
      </c>
      <c r="D41" s="130">
        <v>100</v>
      </c>
      <c r="E41" s="130">
        <v>100</v>
      </c>
      <c r="F41" s="130">
        <v>100</v>
      </c>
      <c r="G41" s="130">
        <v>100</v>
      </c>
      <c r="H41" s="130">
        <v>100</v>
      </c>
      <c r="I41" s="130">
        <v>100</v>
      </c>
      <c r="J41" s="130">
        <v>100</v>
      </c>
      <c r="K41" s="129" t="s">
        <v>200</v>
      </c>
    </row>
    <row r="42" spans="1:11" ht="42.75" customHeight="1" x14ac:dyDescent="0.25">
      <c r="A42" s="128">
        <v>28</v>
      </c>
      <c r="B42" s="159" t="s">
        <v>222</v>
      </c>
      <c r="C42" s="160"/>
      <c r="D42" s="160"/>
      <c r="E42" s="160"/>
      <c r="F42" s="160"/>
      <c r="G42" s="160"/>
      <c r="H42" s="160"/>
      <c r="I42" s="160"/>
      <c r="J42" s="160"/>
      <c r="K42" s="161"/>
    </row>
    <row r="43" spans="1:11" ht="141.75" x14ac:dyDescent="0.25">
      <c r="A43" s="128">
        <v>29</v>
      </c>
      <c r="B43" s="131" t="s">
        <v>223</v>
      </c>
      <c r="C43" s="130" t="s">
        <v>224</v>
      </c>
      <c r="D43" s="130">
        <v>120</v>
      </c>
      <c r="E43" s="130">
        <v>120</v>
      </c>
      <c r="F43" s="130">
        <v>120</v>
      </c>
      <c r="G43" s="130">
        <v>116.4</v>
      </c>
      <c r="H43" s="130">
        <v>112.8</v>
      </c>
      <c r="I43" s="130">
        <v>112</v>
      </c>
      <c r="J43" s="130">
        <v>112</v>
      </c>
      <c r="K43" s="129" t="s">
        <v>225</v>
      </c>
    </row>
    <row r="44" spans="1:11" ht="126" customHeight="1" x14ac:dyDescent="0.25">
      <c r="A44" s="128">
        <v>30</v>
      </c>
      <c r="B44" s="131" t="s">
        <v>226</v>
      </c>
      <c r="C44" s="130" t="s">
        <v>227</v>
      </c>
      <c r="D44" s="130">
        <v>0.40300000000000002</v>
      </c>
      <c r="E44" s="130">
        <v>0.40300000000000002</v>
      </c>
      <c r="F44" s="130">
        <v>0.40300000000000002</v>
      </c>
      <c r="G44" s="130">
        <v>0.39900000000000002</v>
      </c>
      <c r="H44" s="130">
        <v>0.39500000000000002</v>
      </c>
      <c r="I44" s="130">
        <v>0.39200000000000002</v>
      </c>
      <c r="J44" s="130">
        <v>0.38700000000000001</v>
      </c>
      <c r="K44" s="129" t="s">
        <v>225</v>
      </c>
    </row>
    <row r="45" spans="1:11" ht="121.5" x14ac:dyDescent="0.25">
      <c r="A45" s="128">
        <v>31</v>
      </c>
      <c r="B45" s="131" t="s">
        <v>228</v>
      </c>
      <c r="C45" s="130" t="s">
        <v>229</v>
      </c>
      <c r="D45" s="130">
        <v>11.2</v>
      </c>
      <c r="E45" s="130">
        <v>11.2</v>
      </c>
      <c r="F45" s="130">
        <v>11.2</v>
      </c>
      <c r="G45" s="130">
        <v>11.087999999999999</v>
      </c>
      <c r="H45" s="130">
        <v>10.976000000000001</v>
      </c>
      <c r="I45" s="130">
        <v>10.975</v>
      </c>
      <c r="J45" s="130">
        <v>10.974</v>
      </c>
      <c r="K45" s="129" t="s">
        <v>225</v>
      </c>
    </row>
    <row r="46" spans="1:11" ht="121.5" x14ac:dyDescent="0.25">
      <c r="A46" s="128">
        <v>32</v>
      </c>
      <c r="B46" s="131" t="s">
        <v>230</v>
      </c>
      <c r="C46" s="130" t="s">
        <v>229</v>
      </c>
      <c r="D46" s="130">
        <v>0.4</v>
      </c>
      <c r="E46" s="130">
        <v>0.4</v>
      </c>
      <c r="F46" s="130">
        <v>0.4</v>
      </c>
      <c r="G46" s="130">
        <v>0.39600000000000002</v>
      </c>
      <c r="H46" s="130">
        <v>0.39200000000000002</v>
      </c>
      <c r="I46" s="130">
        <v>0.38900000000000001</v>
      </c>
      <c r="J46" s="130">
        <v>0.38700000000000001</v>
      </c>
      <c r="K46" s="129" t="s">
        <v>225</v>
      </c>
    </row>
    <row r="47" spans="1:11" ht="30" customHeight="1" x14ac:dyDescent="0.25">
      <c r="A47" s="128">
        <v>33</v>
      </c>
      <c r="B47" s="159" t="s">
        <v>231</v>
      </c>
      <c r="C47" s="160"/>
      <c r="D47" s="160"/>
      <c r="E47" s="160"/>
      <c r="F47" s="160"/>
      <c r="G47" s="160"/>
      <c r="H47" s="160"/>
      <c r="I47" s="160"/>
      <c r="J47" s="160"/>
      <c r="K47" s="161"/>
    </row>
    <row r="48" spans="1:11" ht="63.75" customHeight="1" x14ac:dyDescent="0.25">
      <c r="A48" s="128">
        <v>34</v>
      </c>
      <c r="B48" s="131" t="s">
        <v>232</v>
      </c>
      <c r="C48" s="130" t="s">
        <v>227</v>
      </c>
      <c r="D48" s="130">
        <v>0.23799999999999999</v>
      </c>
      <c r="E48" s="130">
        <v>0.23799999999999999</v>
      </c>
      <c r="F48" s="130">
        <v>0.23799999999999999</v>
      </c>
      <c r="G48" s="130">
        <v>0.23599999999999999</v>
      </c>
      <c r="H48" s="130">
        <v>0.23300000000000001</v>
      </c>
      <c r="I48" s="130">
        <v>0.23100000000000001</v>
      </c>
      <c r="J48" s="130">
        <v>0.22800000000000001</v>
      </c>
      <c r="K48" s="129" t="s">
        <v>225</v>
      </c>
    </row>
    <row r="49" spans="1:11" ht="63.75" customHeight="1" x14ac:dyDescent="0.25">
      <c r="A49" s="128">
        <v>35</v>
      </c>
      <c r="B49" s="131" t="s">
        <v>233</v>
      </c>
      <c r="C49" s="130" t="s">
        <v>229</v>
      </c>
      <c r="D49" s="130">
        <v>42.6</v>
      </c>
      <c r="E49" s="130">
        <v>42.6</v>
      </c>
      <c r="F49" s="130">
        <v>42.6</v>
      </c>
      <c r="G49" s="130">
        <v>42.17</v>
      </c>
      <c r="H49" s="130">
        <v>41.75</v>
      </c>
      <c r="I49" s="130">
        <v>41.61</v>
      </c>
      <c r="J49" s="130">
        <v>41.28</v>
      </c>
      <c r="K49" s="129" t="s">
        <v>225</v>
      </c>
    </row>
    <row r="50" spans="1:11" ht="63" customHeight="1" x14ac:dyDescent="0.25">
      <c r="A50" s="128">
        <v>36</v>
      </c>
      <c r="B50" s="131" t="s">
        <v>234</v>
      </c>
      <c r="C50" s="130" t="s">
        <v>229</v>
      </c>
      <c r="D50" s="130">
        <v>1.3</v>
      </c>
      <c r="E50" s="130">
        <v>1.3</v>
      </c>
      <c r="F50" s="130">
        <v>1.3</v>
      </c>
      <c r="G50" s="130">
        <v>1.29</v>
      </c>
      <c r="H50" s="130">
        <v>1.27</v>
      </c>
      <c r="I50" s="130">
        <v>1.26</v>
      </c>
      <c r="J50" s="130">
        <v>1.25</v>
      </c>
      <c r="K50" s="129" t="s">
        <v>225</v>
      </c>
    </row>
    <row r="51" spans="1:11" ht="61.5" customHeight="1" x14ac:dyDescent="0.25">
      <c r="A51" s="128">
        <v>37</v>
      </c>
      <c r="B51" s="131" t="s">
        <v>235</v>
      </c>
      <c r="C51" s="130" t="s">
        <v>224</v>
      </c>
      <c r="D51" s="130">
        <v>93</v>
      </c>
      <c r="E51" s="130">
        <v>93</v>
      </c>
      <c r="F51" s="130">
        <v>93</v>
      </c>
      <c r="G51" s="130">
        <v>92.1</v>
      </c>
      <c r="H51" s="130">
        <v>91.14</v>
      </c>
      <c r="I51" s="130">
        <v>91</v>
      </c>
      <c r="J51" s="130">
        <v>90.82</v>
      </c>
      <c r="K51" s="129" t="s">
        <v>225</v>
      </c>
    </row>
    <row r="52" spans="1:11" ht="61.5" customHeight="1" x14ac:dyDescent="0.25">
      <c r="A52" s="128">
        <v>38</v>
      </c>
      <c r="B52" s="131" t="s">
        <v>236</v>
      </c>
      <c r="C52" s="130" t="s">
        <v>237</v>
      </c>
      <c r="D52" s="130">
        <v>5.5E-2</v>
      </c>
      <c r="E52" s="130">
        <v>5.5E-2</v>
      </c>
      <c r="F52" s="130">
        <v>5.5E-2</v>
      </c>
      <c r="G52" s="130">
        <v>5.45E-2</v>
      </c>
      <c r="H52" s="130">
        <v>5.3900000000000003E-2</v>
      </c>
      <c r="I52" s="130">
        <v>5.3699999999999998E-2</v>
      </c>
      <c r="J52" s="130">
        <v>5.3499999999999999E-2</v>
      </c>
      <c r="K52" s="129" t="s">
        <v>225</v>
      </c>
    </row>
    <row r="53" spans="1:11" ht="42" customHeight="1" x14ac:dyDescent="0.25">
      <c r="A53" s="128">
        <v>39</v>
      </c>
      <c r="B53" s="159" t="s">
        <v>238</v>
      </c>
      <c r="C53" s="160"/>
      <c r="D53" s="160"/>
      <c r="E53" s="160"/>
      <c r="F53" s="160"/>
      <c r="G53" s="160"/>
      <c r="H53" s="160"/>
      <c r="I53" s="160"/>
      <c r="J53" s="160"/>
      <c r="K53" s="161"/>
    </row>
    <row r="54" spans="1:11" ht="61.5" customHeight="1" x14ac:dyDescent="0.25">
      <c r="A54" s="128">
        <v>40</v>
      </c>
      <c r="B54" s="131" t="s">
        <v>239</v>
      </c>
      <c r="C54" s="130" t="s">
        <v>240</v>
      </c>
      <c r="D54" s="130">
        <v>0.16700000000000001</v>
      </c>
      <c r="E54" s="130">
        <v>0.16700000000000001</v>
      </c>
      <c r="F54" s="130">
        <v>0.16700000000000001</v>
      </c>
      <c r="G54" s="130">
        <v>0.16500000000000001</v>
      </c>
      <c r="H54" s="130">
        <v>0.16400000000000001</v>
      </c>
      <c r="I54" s="130">
        <v>0.16300000000000001</v>
      </c>
      <c r="J54" s="130">
        <v>0.16200000000000001</v>
      </c>
      <c r="K54" s="129" t="s">
        <v>225</v>
      </c>
    </row>
    <row r="55" spans="1:11" ht="81" x14ac:dyDescent="0.25">
      <c r="A55" s="128">
        <v>41</v>
      </c>
      <c r="B55" s="131" t="s">
        <v>241</v>
      </c>
      <c r="C55" s="130" t="s">
        <v>242</v>
      </c>
      <c r="D55" s="130">
        <v>1.03</v>
      </c>
      <c r="E55" s="130">
        <v>1.03</v>
      </c>
      <c r="F55" s="130">
        <v>1.03</v>
      </c>
      <c r="G55" s="130">
        <v>1.02</v>
      </c>
      <c r="H55" s="130">
        <v>1.0009999999999999</v>
      </c>
      <c r="I55" s="130">
        <v>1</v>
      </c>
      <c r="J55" s="130">
        <v>0.99</v>
      </c>
      <c r="K55" s="129" t="s">
        <v>225</v>
      </c>
    </row>
    <row r="56" spans="1:11" ht="61.5" customHeight="1" x14ac:dyDescent="0.25">
      <c r="A56" s="128">
        <v>42</v>
      </c>
      <c r="B56" s="131" t="s">
        <v>243</v>
      </c>
      <c r="C56" s="130" t="s">
        <v>196</v>
      </c>
      <c r="D56" s="130">
        <v>25</v>
      </c>
      <c r="E56" s="130">
        <v>25</v>
      </c>
      <c r="F56" s="130">
        <v>25</v>
      </c>
      <c r="G56" s="130">
        <v>24.75</v>
      </c>
      <c r="H56" s="130">
        <v>24.5</v>
      </c>
      <c r="I56" s="130">
        <v>24.4</v>
      </c>
      <c r="J56" s="130">
        <v>24.3</v>
      </c>
      <c r="K56" s="129" t="s">
        <v>225</v>
      </c>
    </row>
    <row r="57" spans="1:11" ht="81.75" customHeight="1" x14ac:dyDescent="0.25">
      <c r="A57" s="128">
        <v>43</v>
      </c>
      <c r="B57" s="131" t="s">
        <v>307</v>
      </c>
      <c r="C57" s="130" t="s">
        <v>242</v>
      </c>
      <c r="D57" s="130">
        <v>0.9</v>
      </c>
      <c r="E57" s="130">
        <v>0.9</v>
      </c>
      <c r="F57" s="130">
        <v>0.9</v>
      </c>
      <c r="G57" s="130">
        <v>0.89100000000000001</v>
      </c>
      <c r="H57" s="130">
        <v>0.88200000000000001</v>
      </c>
      <c r="I57" s="130">
        <v>0.88</v>
      </c>
      <c r="J57" s="130">
        <v>0.878</v>
      </c>
      <c r="K57" s="129" t="s">
        <v>225</v>
      </c>
    </row>
    <row r="58" spans="1:11" ht="60.75" customHeight="1" x14ac:dyDescent="0.25">
      <c r="A58" s="128">
        <v>44</v>
      </c>
      <c r="B58" s="131" t="s">
        <v>245</v>
      </c>
      <c r="C58" s="130" t="s">
        <v>196</v>
      </c>
      <c r="D58" s="130">
        <v>35</v>
      </c>
      <c r="E58" s="130">
        <v>35</v>
      </c>
      <c r="F58" s="130">
        <v>35</v>
      </c>
      <c r="G58" s="130">
        <v>34.96</v>
      </c>
      <c r="H58" s="130">
        <v>34.619999999999997</v>
      </c>
      <c r="I58" s="130">
        <v>34.549999999999997</v>
      </c>
      <c r="J58" s="130">
        <v>34.5</v>
      </c>
      <c r="K58" s="129" t="s">
        <v>225</v>
      </c>
    </row>
    <row r="59" spans="1:11" ht="63" customHeight="1" x14ac:dyDescent="0.25">
      <c r="A59" s="128">
        <v>45</v>
      </c>
      <c r="B59" s="131" t="s">
        <v>246</v>
      </c>
      <c r="C59" s="130" t="s">
        <v>242</v>
      </c>
      <c r="D59" s="130">
        <v>0.7</v>
      </c>
      <c r="E59" s="130">
        <v>0.7</v>
      </c>
      <c r="F59" s="130">
        <v>0.7</v>
      </c>
      <c r="G59" s="130">
        <v>0.69299999999999995</v>
      </c>
      <c r="H59" s="130">
        <v>0.68600000000000005</v>
      </c>
      <c r="I59" s="130">
        <v>0.68</v>
      </c>
      <c r="J59" s="130">
        <v>0.67400000000000004</v>
      </c>
      <c r="K59" s="129" t="s">
        <v>225</v>
      </c>
    </row>
    <row r="60" spans="1:11" ht="126" customHeight="1" x14ac:dyDescent="0.25">
      <c r="A60" s="128">
        <v>46</v>
      </c>
      <c r="B60" s="131" t="s">
        <v>247</v>
      </c>
      <c r="C60" s="130" t="s">
        <v>224</v>
      </c>
      <c r="D60" s="130">
        <v>2.0099999999999998</v>
      </c>
      <c r="E60" s="130">
        <v>1.86</v>
      </c>
      <c r="F60" s="130">
        <v>1.72</v>
      </c>
      <c r="G60" s="130">
        <v>1.57</v>
      </c>
      <c r="H60" s="130">
        <v>1.42</v>
      </c>
      <c r="I60" s="130">
        <v>1.42</v>
      </c>
      <c r="J60" s="130">
        <v>1.42</v>
      </c>
      <c r="K60" s="129" t="s">
        <v>225</v>
      </c>
    </row>
    <row r="61" spans="1:11" ht="27.75" customHeight="1" x14ac:dyDescent="0.25">
      <c r="A61" s="128">
        <v>47</v>
      </c>
      <c r="B61" s="163" t="s">
        <v>248</v>
      </c>
      <c r="C61" s="164"/>
      <c r="D61" s="164"/>
      <c r="E61" s="164"/>
      <c r="F61" s="164"/>
      <c r="G61" s="164"/>
      <c r="H61" s="164"/>
      <c r="I61" s="164"/>
      <c r="J61" s="164"/>
      <c r="K61" s="165"/>
    </row>
    <row r="62" spans="1:11" ht="27" customHeight="1" x14ac:dyDescent="0.25">
      <c r="A62" s="128">
        <v>48</v>
      </c>
      <c r="B62" s="159" t="s">
        <v>249</v>
      </c>
      <c r="C62" s="160"/>
      <c r="D62" s="160"/>
      <c r="E62" s="160"/>
      <c r="F62" s="160"/>
      <c r="G62" s="160"/>
      <c r="H62" s="160"/>
      <c r="I62" s="160"/>
      <c r="J62" s="160"/>
      <c r="K62" s="161"/>
    </row>
    <row r="63" spans="1:11" ht="23.25" customHeight="1" x14ac:dyDescent="0.25">
      <c r="A63" s="128">
        <v>49</v>
      </c>
      <c r="B63" s="159" t="s">
        <v>250</v>
      </c>
      <c r="C63" s="160"/>
      <c r="D63" s="160"/>
      <c r="E63" s="160"/>
      <c r="F63" s="160"/>
      <c r="G63" s="160"/>
      <c r="H63" s="160"/>
      <c r="I63" s="160"/>
      <c r="J63" s="160"/>
      <c r="K63" s="161"/>
    </row>
    <row r="64" spans="1:11" ht="148.5" customHeight="1" x14ac:dyDescent="0.25">
      <c r="A64" s="128">
        <v>50</v>
      </c>
      <c r="B64" s="131" t="s">
        <v>251</v>
      </c>
      <c r="C64" s="132" t="s">
        <v>252</v>
      </c>
      <c r="D64" s="130">
        <v>0</v>
      </c>
      <c r="E64" s="130">
        <v>0</v>
      </c>
      <c r="F64" s="130">
        <v>2</v>
      </c>
      <c r="G64" s="130">
        <v>1</v>
      </c>
      <c r="H64" s="130">
        <v>4</v>
      </c>
      <c r="I64" s="130">
        <v>4</v>
      </c>
      <c r="J64" s="130">
        <v>4</v>
      </c>
      <c r="K64" s="129" t="s">
        <v>253</v>
      </c>
    </row>
    <row r="65" spans="1:11" ht="44.25" customHeight="1" x14ac:dyDescent="0.25">
      <c r="A65" s="128">
        <v>51</v>
      </c>
      <c r="B65" s="159" t="s">
        <v>254</v>
      </c>
      <c r="C65" s="160"/>
      <c r="D65" s="160"/>
      <c r="E65" s="160"/>
      <c r="F65" s="160"/>
      <c r="G65" s="160"/>
      <c r="H65" s="160"/>
      <c r="I65" s="160"/>
      <c r="J65" s="160"/>
      <c r="K65" s="161"/>
    </row>
    <row r="66" spans="1:11" ht="60.75" x14ac:dyDescent="0.25">
      <c r="A66" s="128">
        <v>52</v>
      </c>
      <c r="B66" s="131" t="s">
        <v>255</v>
      </c>
      <c r="C66" s="132" t="s">
        <v>256</v>
      </c>
      <c r="D66" s="130">
        <v>0</v>
      </c>
      <c r="E66" s="130">
        <v>0</v>
      </c>
      <c r="F66" s="130">
        <v>4</v>
      </c>
      <c r="G66" s="130">
        <v>0</v>
      </c>
      <c r="H66" s="130">
        <v>2</v>
      </c>
      <c r="I66" s="130">
        <v>0</v>
      </c>
      <c r="J66" s="130">
        <v>0</v>
      </c>
      <c r="K66" s="129" t="s">
        <v>188</v>
      </c>
    </row>
    <row r="67" spans="1:11" ht="101.25" x14ac:dyDescent="0.25">
      <c r="A67" s="128">
        <v>53</v>
      </c>
      <c r="B67" s="131" t="s">
        <v>257</v>
      </c>
      <c r="C67" s="132" t="s">
        <v>203</v>
      </c>
      <c r="D67" s="130">
        <v>0</v>
      </c>
      <c r="E67" s="130">
        <v>0</v>
      </c>
      <c r="F67" s="130">
        <v>1</v>
      </c>
      <c r="G67" s="130">
        <v>1</v>
      </c>
      <c r="H67" s="130">
        <v>1</v>
      </c>
      <c r="I67" s="130">
        <v>5</v>
      </c>
      <c r="J67" s="130">
        <v>0</v>
      </c>
      <c r="K67" s="129" t="s">
        <v>258</v>
      </c>
    </row>
    <row r="68" spans="1:11" ht="42.75" customHeight="1" x14ac:dyDescent="0.25">
      <c r="A68" s="128">
        <v>54</v>
      </c>
      <c r="B68" s="154" t="s">
        <v>327</v>
      </c>
      <c r="C68" s="157" t="s">
        <v>203</v>
      </c>
      <c r="D68" s="130" t="s">
        <v>303</v>
      </c>
      <c r="E68" s="130" t="s">
        <v>303</v>
      </c>
      <c r="F68" s="130" t="s">
        <v>303</v>
      </c>
      <c r="G68" s="130">
        <v>0</v>
      </c>
      <c r="H68" s="130">
        <v>0</v>
      </c>
      <c r="I68" s="130">
        <v>1</v>
      </c>
      <c r="J68" s="130">
        <v>5</v>
      </c>
      <c r="K68" s="129" t="s">
        <v>188</v>
      </c>
    </row>
    <row r="69" spans="1:11" ht="43.5" customHeight="1" x14ac:dyDescent="0.25">
      <c r="A69" s="128">
        <v>55</v>
      </c>
      <c r="B69" s="159" t="s">
        <v>311</v>
      </c>
      <c r="C69" s="160"/>
      <c r="D69" s="160"/>
      <c r="E69" s="160"/>
      <c r="F69" s="160"/>
      <c r="G69" s="160"/>
      <c r="H69" s="160"/>
      <c r="I69" s="160"/>
      <c r="J69" s="160"/>
      <c r="K69" s="161"/>
    </row>
    <row r="70" spans="1:11" ht="60.75" x14ac:dyDescent="0.25">
      <c r="A70" s="128">
        <v>56</v>
      </c>
      <c r="B70" s="151" t="s">
        <v>306</v>
      </c>
      <c r="C70" s="150" t="s">
        <v>203</v>
      </c>
      <c r="D70" s="130" t="s">
        <v>303</v>
      </c>
      <c r="E70" s="130" t="s">
        <v>303</v>
      </c>
      <c r="F70" s="130" t="s">
        <v>303</v>
      </c>
      <c r="G70" s="130">
        <v>3</v>
      </c>
      <c r="H70" s="130">
        <v>0</v>
      </c>
      <c r="I70" s="130">
        <v>0</v>
      </c>
      <c r="J70" s="130">
        <v>0</v>
      </c>
      <c r="K70" s="129" t="s">
        <v>188</v>
      </c>
    </row>
    <row r="71" spans="1:11" ht="18" x14ac:dyDescent="0.25">
      <c r="A71" s="124"/>
      <c r="B71" s="124"/>
      <c r="C71" s="124"/>
      <c r="D71" s="124"/>
      <c r="E71" s="124"/>
      <c r="F71" s="124"/>
      <c r="G71" s="124"/>
      <c r="H71" s="124"/>
      <c r="I71" s="124"/>
      <c r="J71" s="124"/>
      <c r="K71" s="124"/>
    </row>
    <row r="72" spans="1:11" ht="18" x14ac:dyDescent="0.25">
      <c r="A72" s="124"/>
      <c r="B72" s="124"/>
      <c r="C72" s="124"/>
      <c r="D72" s="124"/>
      <c r="E72" s="124"/>
      <c r="F72" s="124"/>
      <c r="G72" s="124"/>
      <c r="H72" s="124"/>
      <c r="I72" s="124"/>
      <c r="J72" s="124"/>
      <c r="K72" s="124"/>
    </row>
    <row r="73" spans="1:11" ht="18" x14ac:dyDescent="0.25">
      <c r="A73" s="124"/>
      <c r="B73" s="124"/>
      <c r="C73" s="124"/>
      <c r="D73" s="124"/>
      <c r="E73" s="124"/>
      <c r="F73" s="124"/>
      <c r="G73" s="124"/>
      <c r="H73" s="124"/>
      <c r="I73" s="124"/>
      <c r="J73" s="124"/>
      <c r="K73" s="124"/>
    </row>
    <row r="74" spans="1:11" ht="18" x14ac:dyDescent="0.25">
      <c r="A74" s="124"/>
      <c r="B74" s="124"/>
      <c r="C74" s="124"/>
      <c r="D74" s="124"/>
      <c r="E74" s="124"/>
      <c r="F74" s="124"/>
      <c r="G74" s="124"/>
      <c r="H74" s="124"/>
      <c r="I74" s="124"/>
      <c r="J74" s="124"/>
      <c r="K74" s="124"/>
    </row>
    <row r="75" spans="1:11" ht="18" x14ac:dyDescent="0.25">
      <c r="A75" s="124"/>
      <c r="B75" s="124"/>
      <c r="C75" s="124"/>
      <c r="D75" s="124"/>
      <c r="E75" s="124"/>
      <c r="F75" s="124"/>
      <c r="G75" s="124"/>
      <c r="H75" s="124"/>
      <c r="I75" s="124"/>
      <c r="J75" s="124"/>
      <c r="K75" s="124"/>
    </row>
    <row r="76" spans="1:11" ht="18" x14ac:dyDescent="0.25">
      <c r="A76" s="124"/>
      <c r="B76" s="124"/>
      <c r="C76" s="124"/>
      <c r="D76" s="124"/>
      <c r="E76" s="124"/>
      <c r="F76" s="124"/>
      <c r="G76" s="124"/>
      <c r="H76" s="124"/>
      <c r="I76" s="124"/>
      <c r="J76" s="124"/>
      <c r="K76" s="124"/>
    </row>
    <row r="77" spans="1:11" ht="18" x14ac:dyDescent="0.25">
      <c r="A77" s="124"/>
      <c r="B77" s="124"/>
      <c r="C77" s="124"/>
      <c r="D77" s="124"/>
      <c r="E77" s="124"/>
      <c r="F77" s="124"/>
      <c r="G77" s="124"/>
      <c r="H77" s="124"/>
      <c r="I77" s="124"/>
      <c r="J77" s="124"/>
      <c r="K77" s="124"/>
    </row>
    <row r="78" spans="1:11" ht="18" x14ac:dyDescent="0.25">
      <c r="A78" s="124"/>
      <c r="B78" s="124"/>
      <c r="C78" s="124"/>
      <c r="D78" s="124"/>
      <c r="E78" s="124"/>
      <c r="F78" s="124"/>
      <c r="G78" s="124"/>
      <c r="H78" s="124"/>
      <c r="I78" s="124"/>
      <c r="J78" s="124"/>
      <c r="K78" s="124"/>
    </row>
    <row r="79" spans="1:11" ht="18" x14ac:dyDescent="0.25">
      <c r="A79" s="124"/>
      <c r="B79" s="124"/>
      <c r="C79" s="124"/>
      <c r="D79" s="124"/>
      <c r="E79" s="124"/>
      <c r="F79" s="124"/>
      <c r="G79" s="124"/>
      <c r="H79" s="124"/>
      <c r="I79" s="124"/>
      <c r="J79" s="124"/>
      <c r="K79" s="124"/>
    </row>
    <row r="80" spans="1:11" ht="18" x14ac:dyDescent="0.25">
      <c r="A80" s="124"/>
      <c r="B80" s="124"/>
      <c r="C80" s="124"/>
      <c r="D80" s="124"/>
      <c r="E80" s="124"/>
      <c r="F80" s="124"/>
      <c r="G80" s="124"/>
      <c r="H80" s="124"/>
      <c r="I80" s="124"/>
      <c r="J80" s="124"/>
      <c r="K80" s="124"/>
    </row>
    <row r="81" spans="1:11" ht="18" x14ac:dyDescent="0.25">
      <c r="A81" s="124"/>
      <c r="B81" s="124"/>
      <c r="C81" s="124"/>
      <c r="D81" s="124"/>
      <c r="E81" s="124"/>
      <c r="F81" s="124"/>
      <c r="G81" s="124"/>
      <c r="H81" s="124"/>
      <c r="I81" s="124"/>
      <c r="J81" s="124"/>
      <c r="K81" s="124"/>
    </row>
    <row r="82" spans="1:11" ht="18" x14ac:dyDescent="0.25">
      <c r="A82" s="124"/>
      <c r="B82" s="124"/>
      <c r="C82" s="124"/>
      <c r="D82" s="124"/>
      <c r="E82" s="124"/>
      <c r="F82" s="124"/>
      <c r="G82" s="124"/>
      <c r="H82" s="124"/>
      <c r="I82" s="124"/>
      <c r="J82" s="124"/>
      <c r="K82" s="124"/>
    </row>
    <row r="83" spans="1:11" ht="18" x14ac:dyDescent="0.25">
      <c r="A83" s="124"/>
      <c r="B83" s="124"/>
      <c r="C83" s="124"/>
      <c r="D83" s="124"/>
      <c r="E83" s="124"/>
      <c r="F83" s="124"/>
      <c r="G83" s="124"/>
      <c r="H83" s="124"/>
      <c r="I83" s="124"/>
      <c r="J83" s="124"/>
      <c r="K83" s="124"/>
    </row>
    <row r="84" spans="1:11" ht="18" x14ac:dyDescent="0.25">
      <c r="A84" s="124"/>
      <c r="B84" s="124"/>
      <c r="C84" s="124"/>
      <c r="D84" s="124"/>
      <c r="E84" s="124"/>
      <c r="F84" s="124"/>
      <c r="G84" s="124"/>
      <c r="H84" s="124"/>
      <c r="I84" s="124"/>
      <c r="J84" s="124"/>
      <c r="K84" s="124"/>
    </row>
    <row r="85" spans="1:11" ht="18" x14ac:dyDescent="0.25">
      <c r="A85" s="124"/>
      <c r="B85" s="124"/>
      <c r="C85" s="124"/>
      <c r="D85" s="124"/>
      <c r="E85" s="124"/>
      <c r="F85" s="124"/>
      <c r="G85" s="124"/>
      <c r="H85" s="124"/>
      <c r="I85" s="124"/>
      <c r="J85" s="124"/>
      <c r="K85" s="124"/>
    </row>
    <row r="86" spans="1:11" ht="18" x14ac:dyDescent="0.25">
      <c r="A86" s="124"/>
      <c r="B86" s="124"/>
      <c r="C86" s="124"/>
      <c r="D86" s="124"/>
      <c r="E86" s="124"/>
      <c r="F86" s="124"/>
      <c r="G86" s="124"/>
      <c r="H86" s="124"/>
      <c r="I86" s="124"/>
      <c r="J86" s="124"/>
      <c r="K86" s="124"/>
    </row>
    <row r="87" spans="1:11" ht="18" x14ac:dyDescent="0.25">
      <c r="A87" s="124"/>
      <c r="B87" s="124"/>
      <c r="C87" s="124"/>
      <c r="D87" s="124"/>
      <c r="E87" s="124"/>
      <c r="F87" s="124"/>
      <c r="G87" s="124"/>
      <c r="H87" s="124"/>
      <c r="I87" s="124"/>
      <c r="J87" s="124"/>
      <c r="K87" s="124"/>
    </row>
    <row r="88" spans="1:11" ht="18" x14ac:dyDescent="0.25">
      <c r="A88" s="124"/>
      <c r="B88" s="124"/>
      <c r="C88" s="124"/>
      <c r="D88" s="124"/>
      <c r="E88" s="124"/>
      <c r="F88" s="124"/>
      <c r="G88" s="124"/>
      <c r="H88" s="124"/>
      <c r="I88" s="124"/>
      <c r="J88" s="124"/>
      <c r="K88" s="124"/>
    </row>
    <row r="89" spans="1:11" ht="18" x14ac:dyDescent="0.25">
      <c r="A89" s="124"/>
      <c r="B89" s="124"/>
      <c r="C89" s="124"/>
      <c r="D89" s="124"/>
      <c r="E89" s="124"/>
      <c r="F89" s="124"/>
      <c r="G89" s="124"/>
      <c r="H89" s="124"/>
      <c r="I89" s="124"/>
      <c r="J89" s="124"/>
      <c r="K89" s="124"/>
    </row>
    <row r="90" spans="1:11" ht="18" x14ac:dyDescent="0.25">
      <c r="A90" s="124"/>
      <c r="B90" s="124"/>
      <c r="C90" s="124"/>
      <c r="D90" s="124"/>
      <c r="E90" s="124"/>
      <c r="F90" s="124"/>
      <c r="G90" s="124"/>
      <c r="H90" s="124"/>
      <c r="I90" s="124"/>
      <c r="J90" s="124"/>
      <c r="K90" s="124"/>
    </row>
    <row r="91" spans="1:11" ht="18" x14ac:dyDescent="0.25">
      <c r="A91" s="124"/>
      <c r="B91" s="124"/>
      <c r="C91" s="124"/>
      <c r="D91" s="124"/>
      <c r="E91" s="124"/>
      <c r="F91" s="124"/>
      <c r="G91" s="124"/>
      <c r="H91" s="124"/>
      <c r="I91" s="124"/>
      <c r="J91" s="124"/>
      <c r="K91" s="124"/>
    </row>
    <row r="92" spans="1:11" ht="18" x14ac:dyDescent="0.25">
      <c r="A92" s="124"/>
      <c r="B92" s="124"/>
      <c r="C92" s="124"/>
      <c r="D92" s="124"/>
      <c r="E92" s="124"/>
      <c r="F92" s="124"/>
      <c r="G92" s="124"/>
      <c r="H92" s="124"/>
      <c r="I92" s="124"/>
      <c r="J92" s="124"/>
      <c r="K92" s="124"/>
    </row>
    <row r="93" spans="1:11" ht="18" x14ac:dyDescent="0.25">
      <c r="A93" s="124"/>
      <c r="B93" s="124"/>
      <c r="C93" s="124"/>
      <c r="D93" s="124"/>
      <c r="E93" s="124"/>
      <c r="F93" s="124"/>
      <c r="G93" s="124"/>
      <c r="H93" s="124"/>
      <c r="I93" s="124"/>
      <c r="J93" s="124"/>
      <c r="K93" s="124"/>
    </row>
    <row r="94" spans="1:11" ht="18" x14ac:dyDescent="0.25">
      <c r="A94" s="124"/>
      <c r="B94" s="124"/>
      <c r="C94" s="124"/>
      <c r="D94" s="124"/>
      <c r="E94" s="124"/>
      <c r="F94" s="124"/>
      <c r="G94" s="124"/>
      <c r="H94" s="124"/>
      <c r="I94" s="124"/>
      <c r="J94" s="124"/>
      <c r="K94" s="124"/>
    </row>
    <row r="95" spans="1:11" ht="18" x14ac:dyDescent="0.25">
      <c r="A95" s="124"/>
      <c r="B95" s="124"/>
      <c r="C95" s="124"/>
      <c r="D95" s="124"/>
      <c r="E95" s="124"/>
      <c r="F95" s="124"/>
      <c r="G95" s="124"/>
      <c r="H95" s="124"/>
      <c r="I95" s="124"/>
      <c r="J95" s="124"/>
      <c r="K95" s="124"/>
    </row>
    <row r="96" spans="1:11" ht="18" x14ac:dyDescent="0.25">
      <c r="A96" s="124"/>
      <c r="B96" s="124"/>
      <c r="C96" s="124"/>
      <c r="D96" s="124"/>
      <c r="E96" s="124"/>
      <c r="F96" s="124"/>
      <c r="G96" s="124"/>
      <c r="H96" s="124"/>
      <c r="I96" s="124"/>
      <c r="J96" s="124"/>
      <c r="K96" s="124"/>
    </row>
    <row r="97" spans="1:11" ht="18" x14ac:dyDescent="0.25">
      <c r="A97" s="124"/>
      <c r="B97" s="124"/>
      <c r="C97" s="124"/>
      <c r="D97" s="124"/>
      <c r="E97" s="124"/>
      <c r="F97" s="124"/>
      <c r="G97" s="124"/>
      <c r="H97" s="124"/>
      <c r="I97" s="124"/>
      <c r="J97" s="124"/>
      <c r="K97" s="124"/>
    </row>
    <row r="98" spans="1:11" ht="18" x14ac:dyDescent="0.25">
      <c r="A98" s="124"/>
      <c r="B98" s="124"/>
      <c r="C98" s="124"/>
      <c r="D98" s="124"/>
      <c r="E98" s="124"/>
      <c r="F98" s="124"/>
      <c r="G98" s="124"/>
      <c r="H98" s="124"/>
      <c r="I98" s="124"/>
      <c r="J98" s="124"/>
      <c r="K98" s="124"/>
    </row>
    <row r="99" spans="1:11" ht="18" x14ac:dyDescent="0.25">
      <c r="A99" s="124"/>
      <c r="B99" s="124"/>
      <c r="C99" s="124"/>
      <c r="D99" s="124"/>
      <c r="E99" s="124"/>
      <c r="F99" s="124"/>
      <c r="G99" s="124"/>
      <c r="H99" s="124"/>
      <c r="I99" s="124"/>
      <c r="J99" s="124"/>
      <c r="K99" s="124"/>
    </row>
    <row r="100" spans="1:11" ht="18" x14ac:dyDescent="0.25">
      <c r="A100" s="124"/>
      <c r="B100" s="124"/>
      <c r="C100" s="124"/>
      <c r="D100" s="124"/>
      <c r="E100" s="124"/>
      <c r="F100" s="124"/>
      <c r="G100" s="124"/>
      <c r="H100" s="124"/>
      <c r="I100" s="124"/>
      <c r="J100" s="124"/>
      <c r="K100" s="124"/>
    </row>
    <row r="101" spans="1:11" ht="18" x14ac:dyDescent="0.25">
      <c r="A101" s="124"/>
      <c r="B101" s="124"/>
      <c r="C101" s="124"/>
      <c r="D101" s="124"/>
      <c r="E101" s="124"/>
      <c r="F101" s="124"/>
      <c r="G101" s="124"/>
      <c r="H101" s="124"/>
      <c r="I101" s="124"/>
      <c r="J101" s="124"/>
      <c r="K101" s="124"/>
    </row>
    <row r="102" spans="1:11" ht="18" x14ac:dyDescent="0.25">
      <c r="A102" s="124"/>
      <c r="B102" s="124"/>
      <c r="C102" s="124"/>
      <c r="D102" s="124"/>
      <c r="E102" s="124"/>
      <c r="F102" s="124"/>
      <c r="G102" s="124"/>
      <c r="H102" s="124"/>
      <c r="I102" s="124"/>
      <c r="J102" s="124"/>
      <c r="K102" s="124"/>
    </row>
    <row r="103" spans="1:11" ht="18" x14ac:dyDescent="0.25">
      <c r="A103" s="124"/>
      <c r="B103" s="124"/>
      <c r="C103" s="124"/>
      <c r="D103" s="124"/>
      <c r="E103" s="124"/>
      <c r="F103" s="124"/>
      <c r="G103" s="124"/>
      <c r="H103" s="124"/>
      <c r="I103" s="124"/>
      <c r="J103" s="124"/>
      <c r="K103" s="124"/>
    </row>
    <row r="104" spans="1:11" ht="18" x14ac:dyDescent="0.25">
      <c r="A104" s="124"/>
      <c r="B104" s="124"/>
      <c r="C104" s="124"/>
      <c r="D104" s="124"/>
      <c r="E104" s="124"/>
      <c r="F104" s="124"/>
      <c r="G104" s="124"/>
      <c r="H104" s="124"/>
      <c r="I104" s="124"/>
      <c r="J104" s="124"/>
      <c r="K104" s="124"/>
    </row>
    <row r="105" spans="1:11" ht="18" x14ac:dyDescent="0.25">
      <c r="A105" s="124"/>
      <c r="B105" s="124"/>
      <c r="C105" s="124"/>
      <c r="D105" s="124"/>
      <c r="E105" s="124"/>
      <c r="F105" s="124"/>
      <c r="G105" s="124"/>
      <c r="H105" s="124"/>
      <c r="I105" s="124"/>
      <c r="J105" s="124"/>
      <c r="K105" s="124"/>
    </row>
    <row r="106" spans="1:11" ht="18" x14ac:dyDescent="0.25">
      <c r="A106" s="124"/>
      <c r="B106" s="124"/>
      <c r="C106" s="124"/>
      <c r="D106" s="124"/>
      <c r="E106" s="124"/>
      <c r="F106" s="124"/>
      <c r="G106" s="124"/>
      <c r="H106" s="124"/>
      <c r="I106" s="124"/>
      <c r="J106" s="124"/>
      <c r="K106" s="124"/>
    </row>
    <row r="107" spans="1:11" ht="18" x14ac:dyDescent="0.25">
      <c r="A107" s="124"/>
      <c r="B107" s="124"/>
      <c r="C107" s="124"/>
      <c r="D107" s="124"/>
      <c r="E107" s="124"/>
      <c r="F107" s="124"/>
      <c r="G107" s="124"/>
      <c r="H107" s="124"/>
      <c r="I107" s="124"/>
      <c r="J107" s="124"/>
      <c r="K107" s="124"/>
    </row>
    <row r="108" spans="1:11" ht="18" x14ac:dyDescent="0.25">
      <c r="A108" s="124"/>
      <c r="B108" s="124"/>
      <c r="C108" s="124"/>
      <c r="D108" s="124"/>
      <c r="E108" s="124"/>
      <c r="F108" s="124"/>
      <c r="G108" s="124"/>
      <c r="H108" s="124"/>
      <c r="I108" s="124"/>
      <c r="J108" s="124"/>
      <c r="K108" s="124"/>
    </row>
    <row r="109" spans="1:11" ht="18" x14ac:dyDescent="0.25">
      <c r="A109" s="124"/>
      <c r="B109" s="124"/>
      <c r="C109" s="124"/>
      <c r="D109" s="124"/>
      <c r="E109" s="124"/>
      <c r="F109" s="124"/>
      <c r="G109" s="124"/>
      <c r="H109" s="124"/>
      <c r="I109" s="124"/>
      <c r="J109" s="124"/>
      <c r="K109" s="124"/>
    </row>
    <row r="110" spans="1:11" ht="18" x14ac:dyDescent="0.25">
      <c r="A110" s="124"/>
      <c r="B110" s="124"/>
      <c r="C110" s="124"/>
      <c r="D110" s="124"/>
      <c r="E110" s="124"/>
      <c r="F110" s="124"/>
      <c r="G110" s="124"/>
      <c r="H110" s="124"/>
      <c r="I110" s="124"/>
      <c r="J110" s="124"/>
      <c r="K110" s="124"/>
    </row>
    <row r="111" spans="1:11" ht="18" x14ac:dyDescent="0.25">
      <c r="A111" s="124"/>
      <c r="B111" s="124"/>
      <c r="C111" s="124"/>
      <c r="D111" s="124"/>
      <c r="E111" s="124"/>
      <c r="F111" s="124"/>
      <c r="G111" s="124"/>
      <c r="H111" s="124"/>
      <c r="I111" s="124"/>
      <c r="J111" s="124"/>
      <c r="K111" s="124"/>
    </row>
    <row r="112" spans="1:11" ht="18" x14ac:dyDescent="0.25">
      <c r="A112" s="124"/>
      <c r="B112" s="124"/>
      <c r="C112" s="124"/>
      <c r="D112" s="124"/>
      <c r="E112" s="124"/>
      <c r="F112" s="124"/>
      <c r="G112" s="124"/>
      <c r="H112" s="124"/>
      <c r="I112" s="124"/>
      <c r="J112" s="124"/>
      <c r="K112" s="124"/>
    </row>
    <row r="113" spans="1:11" ht="18" x14ac:dyDescent="0.25">
      <c r="A113" s="124"/>
      <c r="B113" s="124"/>
      <c r="C113" s="124"/>
      <c r="D113" s="124"/>
      <c r="E113" s="124"/>
      <c r="F113" s="124"/>
      <c r="G113" s="124"/>
      <c r="H113" s="124"/>
      <c r="I113" s="124"/>
      <c r="J113" s="124"/>
      <c r="K113" s="124"/>
    </row>
    <row r="114" spans="1:11" ht="18" x14ac:dyDescent="0.25">
      <c r="A114" s="124"/>
      <c r="B114" s="124"/>
      <c r="C114" s="124"/>
      <c r="D114" s="124"/>
      <c r="E114" s="124"/>
      <c r="F114" s="124"/>
      <c r="G114" s="124"/>
      <c r="H114" s="124"/>
      <c r="I114" s="124"/>
      <c r="J114" s="124"/>
      <c r="K114" s="124"/>
    </row>
    <row r="115" spans="1:11" ht="18" x14ac:dyDescent="0.25">
      <c r="A115" s="124"/>
      <c r="B115" s="124"/>
      <c r="C115" s="124"/>
      <c r="D115" s="124"/>
      <c r="E115" s="124"/>
      <c r="F115" s="124"/>
      <c r="G115" s="124"/>
      <c r="H115" s="124"/>
      <c r="I115" s="124"/>
      <c r="J115" s="124"/>
      <c r="K115" s="124"/>
    </row>
    <row r="116" spans="1:11" ht="18" x14ac:dyDescent="0.25">
      <c r="A116" s="124"/>
      <c r="B116" s="124"/>
      <c r="C116" s="124"/>
      <c r="D116" s="124"/>
      <c r="E116" s="124"/>
      <c r="F116" s="124"/>
      <c r="G116" s="124"/>
      <c r="H116" s="124"/>
      <c r="I116" s="124"/>
      <c r="J116" s="124"/>
      <c r="K116" s="124"/>
    </row>
    <row r="117" spans="1:11" ht="18" x14ac:dyDescent="0.25">
      <c r="A117" s="124"/>
      <c r="B117" s="124"/>
      <c r="C117" s="124"/>
      <c r="D117" s="124"/>
      <c r="E117" s="124"/>
      <c r="F117" s="124"/>
      <c r="G117" s="124"/>
      <c r="H117" s="124"/>
      <c r="I117" s="124"/>
      <c r="J117" s="124"/>
      <c r="K117" s="124"/>
    </row>
    <row r="118" spans="1:11" ht="18" x14ac:dyDescent="0.25">
      <c r="A118" s="124"/>
      <c r="B118" s="124"/>
      <c r="C118" s="124"/>
      <c r="D118" s="124"/>
      <c r="E118" s="124"/>
      <c r="F118" s="124"/>
      <c r="G118" s="124"/>
      <c r="H118" s="124"/>
      <c r="I118" s="124"/>
      <c r="J118" s="124"/>
      <c r="K118" s="124"/>
    </row>
    <row r="119" spans="1:11" ht="18" x14ac:dyDescent="0.25">
      <c r="A119" s="124"/>
      <c r="B119" s="124"/>
      <c r="C119" s="124"/>
      <c r="D119" s="124"/>
      <c r="E119" s="124"/>
      <c r="F119" s="124"/>
      <c r="G119" s="124"/>
      <c r="H119" s="124"/>
      <c r="I119" s="124"/>
      <c r="J119" s="124"/>
      <c r="K119" s="124"/>
    </row>
    <row r="120" spans="1:11" ht="18" x14ac:dyDescent="0.25">
      <c r="A120" s="124"/>
      <c r="B120" s="124"/>
      <c r="C120" s="124"/>
      <c r="D120" s="124"/>
      <c r="E120" s="124"/>
      <c r="F120" s="124"/>
      <c r="G120" s="124"/>
      <c r="H120" s="124"/>
      <c r="I120" s="124"/>
      <c r="J120" s="124"/>
      <c r="K120" s="124"/>
    </row>
    <row r="121" spans="1:11" ht="18" x14ac:dyDescent="0.25">
      <c r="A121" s="124"/>
      <c r="B121" s="124"/>
      <c r="C121" s="124"/>
      <c r="D121" s="124"/>
      <c r="E121" s="124"/>
      <c r="F121" s="124"/>
      <c r="G121" s="124"/>
      <c r="H121" s="124"/>
      <c r="I121" s="124"/>
      <c r="J121" s="124"/>
      <c r="K121" s="124"/>
    </row>
    <row r="122" spans="1:11" ht="18" x14ac:dyDescent="0.25">
      <c r="A122" s="124"/>
      <c r="B122" s="124"/>
      <c r="C122" s="124"/>
      <c r="D122" s="124"/>
      <c r="E122" s="124"/>
      <c r="F122" s="124"/>
      <c r="G122" s="124"/>
      <c r="H122" s="124"/>
      <c r="I122" s="124"/>
      <c r="J122" s="124"/>
      <c r="K122" s="124"/>
    </row>
    <row r="123" spans="1:11" ht="18" x14ac:dyDescent="0.25">
      <c r="A123" s="124"/>
      <c r="B123" s="124"/>
      <c r="C123" s="124"/>
      <c r="D123" s="124"/>
      <c r="E123" s="124"/>
      <c r="F123" s="124"/>
      <c r="G123" s="124"/>
      <c r="H123" s="124"/>
      <c r="I123" s="124"/>
      <c r="J123" s="124"/>
      <c r="K123" s="124"/>
    </row>
    <row r="124" spans="1:11" ht="18" x14ac:dyDescent="0.25">
      <c r="A124" s="124"/>
      <c r="B124" s="124"/>
      <c r="C124" s="124"/>
      <c r="D124" s="124"/>
      <c r="E124" s="124"/>
      <c r="F124" s="124"/>
      <c r="G124" s="124"/>
      <c r="H124" s="124"/>
      <c r="I124" s="124"/>
      <c r="J124" s="124"/>
      <c r="K124" s="124"/>
    </row>
    <row r="125" spans="1:11" ht="18" x14ac:dyDescent="0.25">
      <c r="A125" s="124"/>
      <c r="B125" s="124"/>
      <c r="C125" s="124"/>
      <c r="D125" s="124"/>
      <c r="E125" s="124"/>
      <c r="F125" s="124"/>
      <c r="G125" s="124"/>
      <c r="H125" s="124"/>
      <c r="I125" s="124"/>
      <c r="J125" s="124"/>
      <c r="K125" s="124"/>
    </row>
    <row r="126" spans="1:11" ht="18" x14ac:dyDescent="0.25">
      <c r="A126" s="124"/>
      <c r="B126" s="124"/>
      <c r="C126" s="124"/>
      <c r="D126" s="124"/>
      <c r="E126" s="124"/>
      <c r="F126" s="124"/>
      <c r="G126" s="124"/>
      <c r="H126" s="124"/>
      <c r="I126" s="124"/>
      <c r="J126" s="124"/>
      <c r="K126" s="124"/>
    </row>
    <row r="127" spans="1:11" ht="18" x14ac:dyDescent="0.25">
      <c r="A127" s="124"/>
      <c r="B127" s="124"/>
      <c r="C127" s="124"/>
      <c r="D127" s="124"/>
      <c r="E127" s="124"/>
      <c r="F127" s="124"/>
      <c r="G127" s="124"/>
      <c r="H127" s="124"/>
      <c r="I127" s="124"/>
      <c r="J127" s="124"/>
      <c r="K127" s="124"/>
    </row>
    <row r="128" spans="1:11" ht="18" x14ac:dyDescent="0.25">
      <c r="A128" s="124"/>
      <c r="B128" s="124"/>
      <c r="C128" s="124"/>
      <c r="D128" s="124"/>
      <c r="E128" s="124"/>
      <c r="F128" s="124"/>
      <c r="G128" s="124"/>
      <c r="H128" s="124"/>
      <c r="I128" s="124"/>
      <c r="J128" s="124"/>
      <c r="K128" s="124"/>
    </row>
    <row r="129" spans="1:11" ht="18" x14ac:dyDescent="0.25">
      <c r="A129" s="124"/>
      <c r="B129" s="124"/>
      <c r="C129" s="124"/>
      <c r="D129" s="124"/>
      <c r="E129" s="124"/>
      <c r="F129" s="124"/>
      <c r="G129" s="124"/>
      <c r="H129" s="124"/>
      <c r="I129" s="124"/>
      <c r="J129" s="124"/>
      <c r="K129" s="124"/>
    </row>
    <row r="130" spans="1:11" ht="18" x14ac:dyDescent="0.25">
      <c r="A130" s="124"/>
      <c r="B130" s="124"/>
      <c r="C130" s="124"/>
      <c r="D130" s="124"/>
      <c r="E130" s="124"/>
      <c r="F130" s="124"/>
      <c r="G130" s="124"/>
      <c r="H130" s="124"/>
      <c r="I130" s="124"/>
      <c r="J130" s="124"/>
      <c r="K130" s="124"/>
    </row>
    <row r="131" spans="1:11" ht="18" x14ac:dyDescent="0.25">
      <c r="A131" s="124"/>
      <c r="B131" s="124"/>
      <c r="C131" s="124"/>
      <c r="D131" s="124"/>
      <c r="E131" s="124"/>
      <c r="F131" s="124"/>
      <c r="G131" s="124"/>
      <c r="H131" s="124"/>
      <c r="I131" s="124"/>
      <c r="J131" s="124"/>
      <c r="K131" s="124"/>
    </row>
    <row r="132" spans="1:11" ht="18" x14ac:dyDescent="0.25">
      <c r="A132" s="124"/>
      <c r="B132" s="124"/>
      <c r="C132" s="124"/>
      <c r="D132" s="124"/>
      <c r="E132" s="124"/>
      <c r="F132" s="124"/>
      <c r="G132" s="124"/>
      <c r="H132" s="124"/>
      <c r="I132" s="124"/>
      <c r="J132" s="124"/>
      <c r="K132" s="124"/>
    </row>
    <row r="133" spans="1:11" ht="18" x14ac:dyDescent="0.25">
      <c r="A133" s="124"/>
      <c r="B133" s="124"/>
      <c r="C133" s="124"/>
      <c r="D133" s="124"/>
      <c r="E133" s="124"/>
      <c r="F133" s="124"/>
      <c r="G133" s="124"/>
      <c r="H133" s="124"/>
      <c r="I133" s="124"/>
      <c r="J133" s="124"/>
      <c r="K133" s="124"/>
    </row>
    <row r="134" spans="1:11" ht="18" x14ac:dyDescent="0.25">
      <c r="A134" s="124"/>
      <c r="B134" s="124"/>
      <c r="C134" s="124"/>
      <c r="D134" s="124"/>
      <c r="E134" s="124"/>
      <c r="F134" s="124"/>
      <c r="G134" s="124"/>
      <c r="H134" s="124"/>
      <c r="I134" s="124"/>
      <c r="J134" s="124"/>
      <c r="K134" s="124"/>
    </row>
    <row r="135" spans="1:11" ht="18" x14ac:dyDescent="0.25">
      <c r="A135" s="124"/>
      <c r="B135" s="124"/>
      <c r="C135" s="124"/>
      <c r="D135" s="124"/>
      <c r="E135" s="124"/>
      <c r="F135" s="124"/>
      <c r="G135" s="124"/>
      <c r="H135" s="124"/>
      <c r="I135" s="124"/>
      <c r="J135" s="124"/>
      <c r="K135" s="124"/>
    </row>
    <row r="136" spans="1:11" ht="18" x14ac:dyDescent="0.25">
      <c r="A136" s="124"/>
      <c r="B136" s="124"/>
      <c r="C136" s="124"/>
      <c r="D136" s="124"/>
      <c r="E136" s="124"/>
      <c r="F136" s="124"/>
      <c r="G136" s="124"/>
      <c r="H136" s="124"/>
      <c r="I136" s="124"/>
      <c r="J136" s="124"/>
      <c r="K136" s="124"/>
    </row>
    <row r="137" spans="1:11" ht="18" x14ac:dyDescent="0.25">
      <c r="A137" s="124"/>
      <c r="B137" s="124"/>
      <c r="C137" s="124"/>
      <c r="D137" s="124"/>
      <c r="E137" s="124"/>
      <c r="F137" s="124"/>
      <c r="G137" s="124"/>
      <c r="H137" s="124"/>
      <c r="I137" s="124"/>
      <c r="J137" s="124"/>
      <c r="K137" s="124"/>
    </row>
    <row r="138" spans="1:11" ht="18" x14ac:dyDescent="0.25">
      <c r="A138" s="124"/>
      <c r="B138" s="124"/>
      <c r="C138" s="124"/>
      <c r="D138" s="124"/>
      <c r="E138" s="124"/>
      <c r="F138" s="124"/>
      <c r="G138" s="124"/>
      <c r="H138" s="124"/>
      <c r="I138" s="124"/>
      <c r="J138" s="124"/>
      <c r="K138" s="124"/>
    </row>
    <row r="139" spans="1:11" ht="18" x14ac:dyDescent="0.25">
      <c r="A139" s="124"/>
      <c r="B139" s="124"/>
      <c r="C139" s="124"/>
      <c r="D139" s="124"/>
      <c r="E139" s="124"/>
      <c r="F139" s="124"/>
      <c r="G139" s="124"/>
      <c r="H139" s="124"/>
      <c r="I139" s="124"/>
      <c r="J139" s="124"/>
      <c r="K139" s="124"/>
    </row>
    <row r="140" spans="1:11" ht="18" x14ac:dyDescent="0.25">
      <c r="A140" s="124"/>
      <c r="B140" s="124"/>
      <c r="C140" s="124"/>
      <c r="D140" s="124"/>
      <c r="E140" s="124"/>
      <c r="F140" s="124"/>
      <c r="G140" s="124"/>
      <c r="H140" s="124"/>
      <c r="I140" s="124"/>
      <c r="J140" s="124"/>
      <c r="K140" s="124"/>
    </row>
    <row r="141" spans="1:11" ht="18" x14ac:dyDescent="0.25">
      <c r="A141" s="124"/>
      <c r="B141" s="124"/>
      <c r="C141" s="124"/>
      <c r="D141" s="124"/>
      <c r="E141" s="124"/>
      <c r="F141" s="124"/>
      <c r="G141" s="124"/>
      <c r="H141" s="124"/>
      <c r="I141" s="124"/>
      <c r="J141" s="124"/>
      <c r="K141" s="124"/>
    </row>
    <row r="142" spans="1:11" ht="18" x14ac:dyDescent="0.25">
      <c r="A142" s="124"/>
      <c r="B142" s="124"/>
      <c r="C142" s="124"/>
      <c r="D142" s="124"/>
      <c r="E142" s="124"/>
      <c r="F142" s="124"/>
      <c r="G142" s="124"/>
      <c r="H142" s="124"/>
      <c r="I142" s="124"/>
      <c r="J142" s="124"/>
      <c r="K142" s="124"/>
    </row>
    <row r="143" spans="1:11" ht="18" x14ac:dyDescent="0.25">
      <c r="A143" s="124"/>
      <c r="B143" s="124"/>
      <c r="C143" s="124"/>
      <c r="D143" s="124"/>
      <c r="E143" s="124"/>
      <c r="F143" s="124"/>
      <c r="G143" s="124"/>
      <c r="H143" s="124"/>
      <c r="I143" s="124"/>
      <c r="J143" s="124"/>
      <c r="K143" s="124"/>
    </row>
    <row r="144" spans="1:11" ht="18" x14ac:dyDescent="0.25">
      <c r="A144" s="124"/>
      <c r="B144" s="124"/>
      <c r="C144" s="124"/>
      <c r="D144" s="124"/>
      <c r="E144" s="124"/>
      <c r="F144" s="124"/>
      <c r="G144" s="124"/>
      <c r="H144" s="124"/>
      <c r="I144" s="124"/>
      <c r="J144" s="124"/>
      <c r="K144" s="124"/>
    </row>
    <row r="145" spans="1:11" ht="18" x14ac:dyDescent="0.25">
      <c r="A145" s="124"/>
      <c r="B145" s="124"/>
      <c r="C145" s="124"/>
      <c r="D145" s="124"/>
      <c r="E145" s="124"/>
      <c r="F145" s="124"/>
      <c r="G145" s="124"/>
      <c r="H145" s="124"/>
      <c r="I145" s="124"/>
      <c r="J145" s="124"/>
      <c r="K145" s="124"/>
    </row>
    <row r="146" spans="1:11" ht="18" x14ac:dyDescent="0.25">
      <c r="A146" s="124"/>
      <c r="B146" s="124"/>
      <c r="C146" s="124"/>
      <c r="D146" s="124"/>
      <c r="E146" s="124"/>
      <c r="F146" s="124"/>
      <c r="G146" s="124"/>
      <c r="H146" s="124"/>
      <c r="I146" s="124"/>
      <c r="J146" s="124"/>
      <c r="K146" s="124"/>
    </row>
    <row r="147" spans="1:11" ht="18" x14ac:dyDescent="0.25">
      <c r="A147" s="124"/>
      <c r="B147" s="124"/>
      <c r="C147" s="124"/>
      <c r="D147" s="124"/>
      <c r="E147" s="124"/>
      <c r="F147" s="124"/>
      <c r="G147" s="124"/>
      <c r="H147" s="124"/>
      <c r="I147" s="124"/>
      <c r="J147" s="124"/>
      <c r="K147" s="124"/>
    </row>
    <row r="148" spans="1:11" ht="18" x14ac:dyDescent="0.25">
      <c r="A148" s="124"/>
      <c r="B148" s="124"/>
      <c r="C148" s="124"/>
      <c r="D148" s="124"/>
      <c r="E148" s="124"/>
      <c r="F148" s="124"/>
      <c r="G148" s="124"/>
      <c r="H148" s="124"/>
      <c r="I148" s="124"/>
      <c r="J148" s="124"/>
      <c r="K148" s="124"/>
    </row>
    <row r="149" spans="1:11" ht="18" x14ac:dyDescent="0.25">
      <c r="A149" s="124"/>
      <c r="B149" s="124"/>
      <c r="C149" s="124"/>
      <c r="D149" s="124"/>
      <c r="E149" s="124"/>
      <c r="F149" s="124"/>
      <c r="G149" s="124"/>
      <c r="H149" s="124"/>
      <c r="I149" s="124"/>
      <c r="J149" s="124"/>
      <c r="K149" s="124"/>
    </row>
    <row r="150" spans="1:11" ht="18" x14ac:dyDescent="0.25">
      <c r="A150" s="124"/>
      <c r="B150" s="124"/>
      <c r="C150" s="124"/>
      <c r="D150" s="124"/>
      <c r="E150" s="124"/>
      <c r="F150" s="124"/>
      <c r="G150" s="124"/>
      <c r="H150" s="124"/>
      <c r="I150" s="124"/>
      <c r="J150" s="124"/>
      <c r="K150" s="124"/>
    </row>
    <row r="151" spans="1:11" ht="18" x14ac:dyDescent="0.25">
      <c r="A151" s="124"/>
      <c r="B151" s="124"/>
      <c r="C151" s="124"/>
      <c r="D151" s="124"/>
      <c r="E151" s="124"/>
      <c r="F151" s="124"/>
      <c r="G151" s="124"/>
      <c r="H151" s="124"/>
      <c r="I151" s="124"/>
      <c r="J151" s="124"/>
      <c r="K151" s="124"/>
    </row>
    <row r="152" spans="1:11" ht="18" x14ac:dyDescent="0.25">
      <c r="A152" s="124"/>
      <c r="B152" s="124"/>
      <c r="C152" s="124"/>
      <c r="D152" s="124"/>
      <c r="E152" s="124"/>
      <c r="F152" s="124"/>
      <c r="G152" s="124"/>
      <c r="H152" s="124"/>
      <c r="I152" s="124"/>
      <c r="J152" s="124"/>
      <c r="K152" s="124"/>
    </row>
    <row r="153" spans="1:11" ht="18" x14ac:dyDescent="0.25">
      <c r="A153" s="124"/>
      <c r="B153" s="124"/>
      <c r="C153" s="124"/>
      <c r="D153" s="124"/>
      <c r="E153" s="124"/>
      <c r="F153" s="124"/>
      <c r="G153" s="124"/>
      <c r="H153" s="124"/>
      <c r="I153" s="124"/>
      <c r="J153" s="124"/>
      <c r="K153" s="124"/>
    </row>
    <row r="154" spans="1:11" ht="18" x14ac:dyDescent="0.25">
      <c r="A154" s="124"/>
      <c r="B154" s="124"/>
      <c r="C154" s="124"/>
      <c r="D154" s="124"/>
      <c r="E154" s="124"/>
      <c r="F154" s="124"/>
      <c r="G154" s="124"/>
      <c r="H154" s="124"/>
      <c r="I154" s="124"/>
      <c r="J154" s="124"/>
      <c r="K154" s="124"/>
    </row>
    <row r="155" spans="1:11" ht="18" x14ac:dyDescent="0.25">
      <c r="A155" s="124"/>
      <c r="B155" s="124"/>
      <c r="C155" s="124"/>
      <c r="D155" s="124"/>
      <c r="E155" s="124"/>
      <c r="F155" s="124"/>
      <c r="G155" s="124"/>
      <c r="H155" s="124"/>
      <c r="I155" s="124"/>
      <c r="J155" s="124"/>
      <c r="K155" s="124"/>
    </row>
    <row r="156" spans="1:11" ht="18" x14ac:dyDescent="0.25">
      <c r="A156" s="124"/>
      <c r="B156" s="124"/>
      <c r="C156" s="124"/>
      <c r="D156" s="124"/>
      <c r="E156" s="124"/>
      <c r="F156" s="124"/>
      <c r="G156" s="124"/>
      <c r="H156" s="124"/>
      <c r="I156" s="124"/>
      <c r="J156" s="124"/>
      <c r="K156" s="124"/>
    </row>
    <row r="157" spans="1:11" ht="18" x14ac:dyDescent="0.25">
      <c r="A157" s="124"/>
      <c r="B157" s="124"/>
      <c r="C157" s="124"/>
      <c r="D157" s="124"/>
      <c r="E157" s="124"/>
      <c r="F157" s="124"/>
      <c r="G157" s="124"/>
      <c r="H157" s="124"/>
      <c r="I157" s="124"/>
      <c r="J157" s="124"/>
      <c r="K157" s="124"/>
    </row>
    <row r="158" spans="1:11" ht="18" x14ac:dyDescent="0.25">
      <c r="A158" s="124"/>
      <c r="B158" s="124"/>
      <c r="C158" s="124"/>
      <c r="D158" s="124"/>
      <c r="E158" s="124"/>
      <c r="F158" s="124"/>
      <c r="G158" s="124"/>
      <c r="H158" s="124"/>
      <c r="I158" s="124"/>
      <c r="J158" s="124"/>
      <c r="K158" s="124"/>
    </row>
    <row r="159" spans="1:11" ht="18" x14ac:dyDescent="0.25">
      <c r="A159" s="124"/>
      <c r="B159" s="124"/>
      <c r="C159" s="124"/>
      <c r="D159" s="124"/>
      <c r="E159" s="124"/>
      <c r="F159" s="124"/>
      <c r="G159" s="124"/>
      <c r="H159" s="124"/>
      <c r="I159" s="124"/>
      <c r="J159" s="124"/>
      <c r="K159" s="124"/>
    </row>
    <row r="160" spans="1:11" ht="18" x14ac:dyDescent="0.25">
      <c r="A160" s="124"/>
      <c r="B160" s="124"/>
      <c r="C160" s="124"/>
      <c r="D160" s="124"/>
      <c r="E160" s="124"/>
      <c r="F160" s="124"/>
      <c r="G160" s="124"/>
      <c r="H160" s="124"/>
      <c r="I160" s="124"/>
      <c r="J160" s="124"/>
      <c r="K160" s="124"/>
    </row>
    <row r="161" spans="1:11" ht="18" x14ac:dyDescent="0.25">
      <c r="A161" s="124"/>
      <c r="B161" s="124"/>
      <c r="C161" s="124"/>
      <c r="D161" s="124"/>
      <c r="E161" s="124"/>
      <c r="F161" s="124"/>
      <c r="G161" s="124"/>
      <c r="H161" s="124"/>
      <c r="I161" s="124"/>
      <c r="J161" s="124"/>
      <c r="K161" s="124"/>
    </row>
    <row r="162" spans="1:11" ht="18" x14ac:dyDescent="0.25">
      <c r="A162" s="124"/>
      <c r="B162" s="124"/>
      <c r="C162" s="124"/>
      <c r="D162" s="124"/>
      <c r="E162" s="124"/>
      <c r="F162" s="124"/>
      <c r="G162" s="124"/>
      <c r="H162" s="124"/>
      <c r="I162" s="124"/>
      <c r="J162" s="124"/>
      <c r="K162" s="124"/>
    </row>
    <row r="163" spans="1:11" ht="18" x14ac:dyDescent="0.25">
      <c r="A163" s="124"/>
      <c r="B163" s="124"/>
      <c r="C163" s="124"/>
      <c r="D163" s="124"/>
      <c r="E163" s="124"/>
      <c r="F163" s="124"/>
      <c r="G163" s="124"/>
      <c r="H163" s="124"/>
      <c r="I163" s="124"/>
      <c r="J163" s="124"/>
      <c r="K163" s="124"/>
    </row>
    <row r="164" spans="1:11" ht="18" x14ac:dyDescent="0.25">
      <c r="A164" s="124"/>
      <c r="B164" s="124"/>
      <c r="C164" s="124"/>
      <c r="D164" s="124"/>
      <c r="E164" s="124"/>
      <c r="F164" s="124"/>
      <c r="G164" s="124"/>
      <c r="H164" s="124"/>
      <c r="I164" s="124"/>
      <c r="J164" s="124"/>
      <c r="K164" s="124"/>
    </row>
    <row r="165" spans="1:11" ht="18" x14ac:dyDescent="0.25">
      <c r="A165" s="124"/>
      <c r="B165" s="124"/>
      <c r="C165" s="124"/>
      <c r="D165" s="124"/>
      <c r="E165" s="124"/>
      <c r="F165" s="124"/>
      <c r="G165" s="124"/>
      <c r="H165" s="124"/>
      <c r="I165" s="124"/>
      <c r="J165" s="124"/>
      <c r="K165" s="124"/>
    </row>
    <row r="166" spans="1:11" ht="18" x14ac:dyDescent="0.25">
      <c r="A166" s="124"/>
      <c r="B166" s="124"/>
      <c r="C166" s="124"/>
      <c r="D166" s="124"/>
      <c r="E166" s="124"/>
      <c r="F166" s="124"/>
      <c r="G166" s="124"/>
      <c r="H166" s="124"/>
      <c r="I166" s="124"/>
      <c r="J166" s="124"/>
      <c r="K166" s="124"/>
    </row>
    <row r="167" spans="1:11" ht="18" x14ac:dyDescent="0.25">
      <c r="A167" s="124"/>
      <c r="B167" s="124"/>
      <c r="C167" s="124"/>
      <c r="D167" s="124"/>
      <c r="E167" s="124"/>
      <c r="F167" s="124"/>
      <c r="G167" s="124"/>
      <c r="H167" s="124"/>
      <c r="I167" s="124"/>
      <c r="J167" s="124"/>
      <c r="K167" s="124"/>
    </row>
    <row r="168" spans="1:11" ht="18" x14ac:dyDescent="0.25">
      <c r="A168" s="124"/>
      <c r="B168" s="124"/>
      <c r="C168" s="124"/>
      <c r="D168" s="124"/>
      <c r="E168" s="124"/>
      <c r="F168" s="124"/>
      <c r="G168" s="124"/>
      <c r="H168" s="124"/>
      <c r="I168" s="124"/>
      <c r="J168" s="124"/>
      <c r="K168" s="124"/>
    </row>
    <row r="169" spans="1:11" ht="18" x14ac:dyDescent="0.25">
      <c r="A169" s="124"/>
      <c r="B169" s="124"/>
      <c r="C169" s="124"/>
      <c r="D169" s="124"/>
      <c r="E169" s="124"/>
      <c r="F169" s="124"/>
      <c r="G169" s="124"/>
      <c r="H169" s="124"/>
      <c r="I169" s="124"/>
      <c r="J169" s="124"/>
      <c r="K169" s="124"/>
    </row>
    <row r="170" spans="1:11" ht="18" x14ac:dyDescent="0.25">
      <c r="A170" s="124"/>
      <c r="B170" s="124"/>
      <c r="C170" s="124"/>
      <c r="D170" s="124"/>
      <c r="E170" s="124"/>
      <c r="F170" s="124"/>
      <c r="G170" s="124"/>
      <c r="H170" s="124"/>
      <c r="I170" s="124"/>
      <c r="J170" s="124"/>
      <c r="K170" s="124"/>
    </row>
    <row r="171" spans="1:11" ht="18" x14ac:dyDescent="0.25">
      <c r="A171" s="124"/>
      <c r="B171" s="124"/>
      <c r="C171" s="124"/>
      <c r="D171" s="124"/>
      <c r="E171" s="124"/>
      <c r="F171" s="124"/>
      <c r="G171" s="124"/>
      <c r="H171" s="124"/>
      <c r="I171" s="124"/>
      <c r="J171" s="124"/>
      <c r="K171" s="124"/>
    </row>
    <row r="172" spans="1:11" ht="18" x14ac:dyDescent="0.25">
      <c r="A172" s="124"/>
      <c r="B172" s="124"/>
      <c r="C172" s="124"/>
      <c r="D172" s="124"/>
      <c r="E172" s="124"/>
      <c r="F172" s="124"/>
      <c r="G172" s="124"/>
      <c r="H172" s="124"/>
      <c r="I172" s="124"/>
      <c r="J172" s="124"/>
      <c r="K172" s="124"/>
    </row>
    <row r="173" spans="1:11" ht="18" x14ac:dyDescent="0.25">
      <c r="A173" s="124"/>
      <c r="B173" s="124"/>
      <c r="C173" s="124"/>
      <c r="D173" s="124"/>
      <c r="E173" s="124"/>
      <c r="F173" s="124"/>
      <c r="G173" s="124"/>
      <c r="H173" s="124"/>
      <c r="I173" s="124"/>
      <c r="J173" s="124"/>
      <c r="K173" s="124"/>
    </row>
    <row r="174" spans="1:11" ht="18" x14ac:dyDescent="0.25">
      <c r="A174" s="124"/>
      <c r="B174" s="124"/>
      <c r="C174" s="124"/>
      <c r="D174" s="124"/>
      <c r="E174" s="124"/>
      <c r="F174" s="124"/>
      <c r="G174" s="124"/>
      <c r="H174" s="124"/>
      <c r="I174" s="124"/>
      <c r="J174" s="124"/>
      <c r="K174" s="124"/>
    </row>
    <row r="175" spans="1:11" ht="18" x14ac:dyDescent="0.25">
      <c r="A175" s="124"/>
      <c r="B175" s="124"/>
      <c r="C175" s="124"/>
      <c r="D175" s="124"/>
      <c r="E175" s="124"/>
      <c r="F175" s="124"/>
      <c r="G175" s="124"/>
      <c r="H175" s="124"/>
      <c r="I175" s="124"/>
      <c r="J175" s="124"/>
      <c r="K175" s="124"/>
    </row>
    <row r="176" spans="1:11" ht="18" x14ac:dyDescent="0.25">
      <c r="A176" s="124"/>
      <c r="B176" s="124"/>
      <c r="C176" s="124"/>
      <c r="D176" s="124"/>
      <c r="E176" s="124"/>
      <c r="F176" s="124"/>
      <c r="G176" s="124"/>
      <c r="H176" s="124"/>
      <c r="I176" s="124"/>
      <c r="J176" s="124"/>
      <c r="K176" s="124"/>
    </row>
    <row r="177" spans="1:11" ht="18" x14ac:dyDescent="0.25">
      <c r="A177" s="124"/>
      <c r="B177" s="124"/>
      <c r="C177" s="124"/>
      <c r="D177" s="124"/>
      <c r="E177" s="124"/>
      <c r="F177" s="124"/>
      <c r="G177" s="124"/>
      <c r="H177" s="124"/>
      <c r="I177" s="124"/>
      <c r="J177" s="124"/>
      <c r="K177" s="124"/>
    </row>
    <row r="178" spans="1:11" ht="18" x14ac:dyDescent="0.25">
      <c r="A178" s="124"/>
      <c r="B178" s="124"/>
      <c r="C178" s="124"/>
      <c r="D178" s="124"/>
      <c r="E178" s="124"/>
      <c r="F178" s="124"/>
      <c r="G178" s="124"/>
      <c r="H178" s="124"/>
      <c r="I178" s="124"/>
      <c r="J178" s="124"/>
      <c r="K178" s="124"/>
    </row>
    <row r="179" spans="1:11" ht="18" x14ac:dyDescent="0.25">
      <c r="A179" s="124"/>
      <c r="B179" s="124"/>
      <c r="C179" s="124"/>
      <c r="D179" s="124"/>
      <c r="E179" s="124"/>
      <c r="F179" s="124"/>
      <c r="G179" s="124"/>
      <c r="H179" s="124"/>
      <c r="I179" s="124"/>
      <c r="J179" s="124"/>
      <c r="K179" s="124"/>
    </row>
    <row r="180" spans="1:11" ht="18" x14ac:dyDescent="0.25">
      <c r="A180" s="124"/>
      <c r="B180" s="124"/>
      <c r="C180" s="124"/>
      <c r="D180" s="124"/>
      <c r="E180" s="124"/>
      <c r="F180" s="124"/>
      <c r="G180" s="124"/>
      <c r="H180" s="124"/>
      <c r="I180" s="124"/>
      <c r="J180" s="124"/>
      <c r="K180" s="124"/>
    </row>
    <row r="181" spans="1:11" ht="18" x14ac:dyDescent="0.25">
      <c r="A181" s="124"/>
      <c r="B181" s="124"/>
      <c r="C181" s="124"/>
      <c r="D181" s="124"/>
      <c r="E181" s="124"/>
      <c r="F181" s="124"/>
      <c r="G181" s="124"/>
      <c r="H181" s="124"/>
      <c r="I181" s="124"/>
      <c r="J181" s="124"/>
      <c r="K181" s="124"/>
    </row>
    <row r="182" spans="1:11" ht="18" x14ac:dyDescent="0.25">
      <c r="A182" s="124"/>
      <c r="B182" s="124"/>
      <c r="C182" s="124"/>
      <c r="D182" s="124"/>
      <c r="E182" s="124"/>
      <c r="F182" s="124"/>
      <c r="G182" s="124"/>
      <c r="H182" s="124"/>
      <c r="I182" s="124"/>
      <c r="J182" s="124"/>
      <c r="K182" s="124"/>
    </row>
    <row r="183" spans="1:11" ht="18" x14ac:dyDescent="0.25">
      <c r="A183" s="124"/>
      <c r="B183" s="124"/>
      <c r="C183" s="124"/>
      <c r="D183" s="124"/>
      <c r="E183" s="124"/>
      <c r="F183" s="124"/>
      <c r="G183" s="124"/>
      <c r="H183" s="124"/>
      <c r="I183" s="124"/>
      <c r="J183" s="124"/>
      <c r="K183" s="124"/>
    </row>
    <row r="184" spans="1:11" ht="18" x14ac:dyDescent="0.25">
      <c r="A184" s="124"/>
      <c r="B184" s="124"/>
      <c r="C184" s="124"/>
      <c r="D184" s="124"/>
      <c r="E184" s="124"/>
      <c r="F184" s="124"/>
      <c r="G184" s="124"/>
      <c r="H184" s="124"/>
      <c r="I184" s="124"/>
      <c r="J184" s="124"/>
      <c r="K184" s="124"/>
    </row>
    <row r="185" spans="1:11" ht="18" x14ac:dyDescent="0.25">
      <c r="A185" s="124"/>
      <c r="B185" s="124"/>
      <c r="C185" s="124"/>
      <c r="D185" s="124"/>
      <c r="E185" s="124"/>
      <c r="F185" s="124"/>
      <c r="G185" s="124"/>
      <c r="H185" s="124"/>
      <c r="I185" s="124"/>
      <c r="J185" s="124"/>
      <c r="K185" s="124"/>
    </row>
    <row r="186" spans="1:11" ht="18" x14ac:dyDescent="0.25">
      <c r="A186" s="124"/>
      <c r="B186" s="124"/>
      <c r="C186" s="124"/>
      <c r="D186" s="124"/>
      <c r="E186" s="124"/>
      <c r="F186" s="124"/>
      <c r="G186" s="124"/>
      <c r="H186" s="124"/>
      <c r="I186" s="124"/>
      <c r="J186" s="124"/>
      <c r="K186" s="124"/>
    </row>
    <row r="187" spans="1:11" ht="18" x14ac:dyDescent="0.25">
      <c r="A187" s="124"/>
      <c r="B187" s="124"/>
      <c r="C187" s="124"/>
      <c r="D187" s="124"/>
      <c r="E187" s="124"/>
      <c r="F187" s="124"/>
      <c r="G187" s="124"/>
      <c r="H187" s="124"/>
      <c r="I187" s="124"/>
      <c r="J187" s="124"/>
      <c r="K187" s="124"/>
    </row>
    <row r="188" spans="1:11" ht="18" x14ac:dyDescent="0.25">
      <c r="A188" s="124"/>
      <c r="B188" s="124"/>
      <c r="C188" s="124"/>
      <c r="D188" s="124"/>
      <c r="E188" s="124"/>
      <c r="F188" s="124"/>
      <c r="G188" s="124"/>
      <c r="H188" s="124"/>
      <c r="I188" s="124"/>
      <c r="J188" s="124"/>
      <c r="K188" s="124"/>
    </row>
    <row r="189" spans="1:11" ht="18" x14ac:dyDescent="0.25">
      <c r="A189" s="124"/>
      <c r="B189" s="124"/>
      <c r="C189" s="124"/>
      <c r="D189" s="124"/>
      <c r="E189" s="124"/>
      <c r="F189" s="124"/>
      <c r="G189" s="124"/>
      <c r="H189" s="124"/>
      <c r="I189" s="124"/>
      <c r="J189" s="124"/>
      <c r="K189" s="124"/>
    </row>
    <row r="190" spans="1:11" ht="18" x14ac:dyDescent="0.25">
      <c r="A190" s="124"/>
      <c r="B190" s="124"/>
      <c r="C190" s="124"/>
      <c r="D190" s="124"/>
      <c r="E190" s="124"/>
      <c r="F190" s="124"/>
      <c r="G190" s="124"/>
      <c r="H190" s="124"/>
      <c r="I190" s="124"/>
      <c r="J190" s="124"/>
      <c r="K190" s="124"/>
    </row>
    <row r="191" spans="1:11" ht="18" x14ac:dyDescent="0.25">
      <c r="A191" s="124"/>
      <c r="B191" s="124"/>
      <c r="C191" s="124"/>
      <c r="D191" s="124"/>
      <c r="E191" s="124"/>
      <c r="F191" s="124"/>
      <c r="G191" s="124"/>
      <c r="H191" s="124"/>
      <c r="I191" s="124"/>
      <c r="J191" s="124"/>
      <c r="K191" s="124"/>
    </row>
    <row r="192" spans="1:11" ht="18" x14ac:dyDescent="0.25">
      <c r="A192" s="124"/>
      <c r="B192" s="124"/>
      <c r="C192" s="124"/>
      <c r="D192" s="124"/>
      <c r="E192" s="124"/>
      <c r="F192" s="124"/>
      <c r="G192" s="124"/>
      <c r="H192" s="124"/>
      <c r="I192" s="124"/>
      <c r="J192" s="124"/>
      <c r="K192" s="124"/>
    </row>
    <row r="193" spans="1:11" ht="18" x14ac:dyDescent="0.25">
      <c r="A193" s="124"/>
      <c r="B193" s="124"/>
      <c r="C193" s="124"/>
      <c r="D193" s="124"/>
      <c r="E193" s="124"/>
      <c r="F193" s="124"/>
      <c r="G193" s="124"/>
      <c r="H193" s="124"/>
      <c r="I193" s="124"/>
      <c r="J193" s="124"/>
      <c r="K193" s="124"/>
    </row>
    <row r="194" spans="1:11" ht="18" x14ac:dyDescent="0.25">
      <c r="A194" s="124"/>
      <c r="B194" s="124"/>
      <c r="C194" s="124"/>
      <c r="D194" s="124"/>
      <c r="E194" s="124"/>
      <c r="F194" s="124"/>
      <c r="G194" s="124"/>
      <c r="H194" s="124"/>
      <c r="I194" s="124"/>
      <c r="J194" s="124"/>
      <c r="K194" s="124"/>
    </row>
    <row r="195" spans="1:11" ht="18" x14ac:dyDescent="0.25">
      <c r="A195" s="124"/>
      <c r="B195" s="124"/>
      <c r="C195" s="124"/>
      <c r="D195" s="124"/>
      <c r="E195" s="124"/>
      <c r="F195" s="124"/>
      <c r="G195" s="124"/>
      <c r="H195" s="124"/>
      <c r="I195" s="124"/>
      <c r="J195" s="124"/>
      <c r="K195" s="124"/>
    </row>
    <row r="196" spans="1:11" ht="18" x14ac:dyDescent="0.25">
      <c r="A196" s="124"/>
      <c r="B196" s="124"/>
      <c r="C196" s="124"/>
      <c r="D196" s="124"/>
      <c r="E196" s="124"/>
      <c r="F196" s="124"/>
      <c r="G196" s="124"/>
      <c r="H196" s="124"/>
      <c r="I196" s="124"/>
      <c r="J196" s="124"/>
      <c r="K196" s="124"/>
    </row>
    <row r="197" spans="1:11" ht="18" x14ac:dyDescent="0.25">
      <c r="A197" s="124"/>
      <c r="B197" s="124"/>
      <c r="C197" s="124"/>
      <c r="D197" s="124"/>
      <c r="E197" s="124"/>
      <c r="F197" s="124"/>
      <c r="G197" s="124"/>
      <c r="H197" s="124"/>
      <c r="I197" s="124"/>
      <c r="J197" s="124"/>
      <c r="K197" s="124"/>
    </row>
    <row r="198" spans="1:11" ht="18" x14ac:dyDescent="0.25">
      <c r="A198" s="124"/>
      <c r="B198" s="124"/>
      <c r="C198" s="124"/>
      <c r="D198" s="124"/>
      <c r="E198" s="124"/>
      <c r="F198" s="124"/>
      <c r="G198" s="124"/>
      <c r="H198" s="124"/>
      <c r="I198" s="124"/>
      <c r="J198" s="124"/>
      <c r="K198" s="124"/>
    </row>
    <row r="199" spans="1:11" ht="18" x14ac:dyDescent="0.25">
      <c r="A199" s="124"/>
      <c r="B199" s="124"/>
      <c r="C199" s="124"/>
      <c r="D199" s="124"/>
      <c r="E199" s="124"/>
      <c r="F199" s="124"/>
      <c r="G199" s="124"/>
      <c r="H199" s="124"/>
      <c r="I199" s="124"/>
      <c r="J199" s="124"/>
      <c r="K199" s="124"/>
    </row>
    <row r="200" spans="1:11" ht="18" x14ac:dyDescent="0.25">
      <c r="A200" s="124"/>
      <c r="B200" s="124"/>
      <c r="C200" s="124"/>
      <c r="D200" s="124"/>
      <c r="E200" s="124"/>
      <c r="F200" s="124"/>
      <c r="G200" s="124"/>
      <c r="H200" s="124"/>
      <c r="I200" s="124"/>
      <c r="J200" s="124"/>
      <c r="K200" s="124"/>
    </row>
    <row r="201" spans="1:11" ht="18" x14ac:dyDescent="0.25">
      <c r="A201" s="124"/>
      <c r="B201" s="124"/>
      <c r="C201" s="124"/>
      <c r="D201" s="124"/>
      <c r="E201" s="124"/>
      <c r="F201" s="124"/>
      <c r="G201" s="124"/>
      <c r="H201" s="124"/>
      <c r="I201" s="124"/>
      <c r="J201" s="124"/>
      <c r="K201" s="124"/>
    </row>
    <row r="202" spans="1:11" ht="18" x14ac:dyDescent="0.25">
      <c r="A202" s="124"/>
      <c r="B202" s="124"/>
      <c r="C202" s="124"/>
      <c r="D202" s="124"/>
      <c r="E202" s="124"/>
      <c r="F202" s="124"/>
      <c r="G202" s="124"/>
      <c r="H202" s="124"/>
      <c r="I202" s="124"/>
      <c r="J202" s="124"/>
      <c r="K202" s="124"/>
    </row>
    <row r="203" spans="1:11" ht="18" x14ac:dyDescent="0.25">
      <c r="A203" s="124"/>
      <c r="B203" s="124"/>
      <c r="C203" s="124"/>
      <c r="D203" s="124"/>
      <c r="E203" s="124"/>
      <c r="F203" s="124"/>
      <c r="G203" s="124"/>
      <c r="H203" s="124"/>
      <c r="I203" s="124"/>
      <c r="J203" s="124"/>
      <c r="K203" s="124"/>
    </row>
    <row r="204" spans="1:11" ht="18" x14ac:dyDescent="0.25">
      <c r="A204" s="124"/>
      <c r="B204" s="124"/>
      <c r="C204" s="124"/>
      <c r="D204" s="124"/>
      <c r="E204" s="124"/>
      <c r="F204" s="124"/>
      <c r="G204" s="124"/>
      <c r="H204" s="124"/>
      <c r="I204" s="124"/>
      <c r="J204" s="124"/>
      <c r="K204" s="124"/>
    </row>
    <row r="205" spans="1:11" ht="18" x14ac:dyDescent="0.25">
      <c r="A205" s="124"/>
      <c r="B205" s="124"/>
      <c r="C205" s="124"/>
      <c r="D205" s="124"/>
      <c r="E205" s="124"/>
      <c r="F205" s="124"/>
      <c r="G205" s="124"/>
      <c r="H205" s="124"/>
      <c r="I205" s="124"/>
      <c r="J205" s="124"/>
      <c r="K205" s="124"/>
    </row>
    <row r="206" spans="1:11" ht="18" x14ac:dyDescent="0.25">
      <c r="A206" s="124"/>
      <c r="B206" s="124"/>
      <c r="C206" s="124"/>
      <c r="D206" s="124"/>
      <c r="E206" s="124"/>
      <c r="F206" s="124"/>
      <c r="G206" s="124"/>
      <c r="H206" s="124"/>
      <c r="I206" s="124"/>
      <c r="J206" s="124"/>
      <c r="K206" s="124"/>
    </row>
    <row r="207" spans="1:11" ht="18" x14ac:dyDescent="0.25">
      <c r="A207" s="124"/>
      <c r="B207" s="124"/>
      <c r="C207" s="124"/>
      <c r="D207" s="124"/>
      <c r="E207" s="124"/>
      <c r="F207" s="124"/>
      <c r="G207" s="124"/>
      <c r="H207" s="124"/>
      <c r="I207" s="124"/>
      <c r="J207" s="124"/>
      <c r="K207" s="124"/>
    </row>
    <row r="208" spans="1:11" ht="18" x14ac:dyDescent="0.25">
      <c r="A208" s="124"/>
      <c r="B208" s="124"/>
      <c r="C208" s="124"/>
      <c r="D208" s="124"/>
      <c r="E208" s="124"/>
      <c r="F208" s="124"/>
      <c r="G208" s="124"/>
      <c r="H208" s="124"/>
      <c r="I208" s="124"/>
      <c r="J208" s="124"/>
      <c r="K208" s="124"/>
    </row>
    <row r="209" spans="1:11" ht="18" x14ac:dyDescent="0.25">
      <c r="A209" s="124"/>
      <c r="B209" s="124"/>
      <c r="C209" s="124"/>
      <c r="D209" s="124"/>
      <c r="E209" s="124"/>
      <c r="F209" s="124"/>
      <c r="G209" s="124"/>
      <c r="H209" s="124"/>
      <c r="I209" s="124"/>
      <c r="J209" s="124"/>
      <c r="K209" s="124"/>
    </row>
    <row r="210" spans="1:11" ht="18" x14ac:dyDescent="0.25">
      <c r="A210" s="124"/>
      <c r="B210" s="124"/>
      <c r="C210" s="124"/>
      <c r="D210" s="124"/>
      <c r="E210" s="124"/>
      <c r="F210" s="124"/>
      <c r="G210" s="124"/>
      <c r="H210" s="124"/>
      <c r="I210" s="124"/>
      <c r="J210" s="124"/>
      <c r="K210" s="124"/>
    </row>
    <row r="211" spans="1:11" ht="18" x14ac:dyDescent="0.25">
      <c r="A211" s="124"/>
      <c r="B211" s="124"/>
      <c r="C211" s="124"/>
      <c r="D211" s="124"/>
      <c r="E211" s="124"/>
      <c r="F211" s="124"/>
      <c r="G211" s="124"/>
      <c r="H211" s="124"/>
      <c r="I211" s="124"/>
      <c r="J211" s="124"/>
      <c r="K211" s="124"/>
    </row>
    <row r="212" spans="1:11" ht="18" x14ac:dyDescent="0.25">
      <c r="A212" s="124"/>
      <c r="B212" s="124"/>
      <c r="C212" s="124"/>
      <c r="D212" s="124"/>
      <c r="E212" s="124"/>
      <c r="F212" s="124"/>
      <c r="G212" s="124"/>
      <c r="H212" s="124"/>
      <c r="I212" s="124"/>
      <c r="J212" s="124"/>
      <c r="K212" s="124"/>
    </row>
    <row r="213" spans="1:11" ht="18" x14ac:dyDescent="0.25">
      <c r="A213" s="124"/>
      <c r="B213" s="124"/>
      <c r="C213" s="124"/>
      <c r="D213" s="124"/>
      <c r="E213" s="124"/>
      <c r="F213" s="124"/>
      <c r="G213" s="124"/>
      <c r="H213" s="124"/>
      <c r="I213" s="124"/>
      <c r="J213" s="124"/>
      <c r="K213" s="124"/>
    </row>
    <row r="214" spans="1:11" ht="18" x14ac:dyDescent="0.25">
      <c r="A214" s="124"/>
      <c r="B214" s="124"/>
      <c r="C214" s="124"/>
      <c r="D214" s="124"/>
      <c r="E214" s="124"/>
      <c r="F214" s="124"/>
      <c r="G214" s="124"/>
      <c r="H214" s="124"/>
      <c r="I214" s="124"/>
      <c r="J214" s="124"/>
      <c r="K214" s="124"/>
    </row>
    <row r="215" spans="1:11" ht="18" x14ac:dyDescent="0.25">
      <c r="A215" s="124"/>
      <c r="B215" s="124"/>
      <c r="C215" s="124"/>
      <c r="D215" s="124"/>
      <c r="E215" s="124"/>
      <c r="F215" s="124"/>
      <c r="G215" s="124"/>
      <c r="H215" s="124"/>
      <c r="I215" s="124"/>
      <c r="J215" s="124"/>
      <c r="K215" s="124"/>
    </row>
    <row r="216" spans="1:11" ht="18" x14ac:dyDescent="0.25">
      <c r="A216" s="124"/>
      <c r="B216" s="124"/>
      <c r="C216" s="124"/>
      <c r="D216" s="124"/>
      <c r="E216" s="124"/>
      <c r="F216" s="124"/>
      <c r="G216" s="124"/>
      <c r="H216" s="124"/>
      <c r="I216" s="124"/>
      <c r="J216" s="124"/>
      <c r="K216" s="124"/>
    </row>
    <row r="217" spans="1:11" ht="18" x14ac:dyDescent="0.25">
      <c r="A217" s="124"/>
      <c r="B217" s="124"/>
      <c r="C217" s="124"/>
      <c r="D217" s="124"/>
      <c r="E217" s="124"/>
      <c r="F217" s="124"/>
      <c r="G217" s="124"/>
      <c r="H217" s="124"/>
      <c r="I217" s="124"/>
      <c r="J217" s="124"/>
      <c r="K217" s="124"/>
    </row>
  </sheetData>
  <mergeCells count="34">
    <mergeCell ref="B35:K35"/>
    <mergeCell ref="B61:K61"/>
    <mergeCell ref="B62:K62"/>
    <mergeCell ref="B63:K63"/>
    <mergeCell ref="B69:K69"/>
    <mergeCell ref="B38:K38"/>
    <mergeCell ref="B65:K65"/>
    <mergeCell ref="B39:K39"/>
    <mergeCell ref="B42:K42"/>
    <mergeCell ref="B47:K47"/>
    <mergeCell ref="B53:K53"/>
    <mergeCell ref="G1:K1"/>
    <mergeCell ref="G2:K2"/>
    <mergeCell ref="G3:K3"/>
    <mergeCell ref="B37:K37"/>
    <mergeCell ref="B13:K13"/>
    <mergeCell ref="B14:K14"/>
    <mergeCell ref="B15:K15"/>
    <mergeCell ref="B18:K18"/>
    <mergeCell ref="B20:K20"/>
    <mergeCell ref="B24:K24"/>
    <mergeCell ref="B29:K29"/>
    <mergeCell ref="G5:K5"/>
    <mergeCell ref="B22:K22"/>
    <mergeCell ref="G6:K6"/>
    <mergeCell ref="A8:K8"/>
    <mergeCell ref="B30:K30"/>
    <mergeCell ref="A10:A11"/>
    <mergeCell ref="B10:B11"/>
    <mergeCell ref="C10:C11"/>
    <mergeCell ref="D10:J10"/>
    <mergeCell ref="B33:K33"/>
    <mergeCell ref="K10:K11"/>
    <mergeCell ref="B31:K31"/>
  </mergeCells>
  <printOptions horizontalCentered="1"/>
  <pageMargins left="0.78740157480314965" right="0.78740157480314965" top="1.1811023622047245" bottom="0.43307086614173229" header="0.70866141732283472" footer="0.31496062992125984"/>
  <pageSetup paperSize="9" scale="64" fitToHeight="0" orientation="landscape" r:id="rId1"/>
  <headerFooter differentFirst="1">
    <oddHeader>&amp;C
&amp;P</oddHeader>
  </headerFooter>
  <rowBreaks count="5" manualBreakCount="5">
    <brk id="19" max="10" man="1"/>
    <brk id="28" max="10" man="1"/>
    <brk id="40" max="10" man="1"/>
    <brk id="46" max="10" man="1"/>
    <brk id="58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3"/>
  <sheetViews>
    <sheetView tabSelected="1" view="pageBreakPreview" zoomScale="70" zoomScaleNormal="100" zoomScaleSheetLayoutView="70" zoomScalePageLayoutView="75" workbookViewId="0">
      <selection activeCell="H149" sqref="H149"/>
    </sheetView>
  </sheetViews>
  <sheetFormatPr defaultRowHeight="14.25" x14ac:dyDescent="0.2"/>
  <cols>
    <col min="1" max="1" width="8.140625" style="1" customWidth="1"/>
    <col min="2" max="2" width="46.7109375" style="2" customWidth="1"/>
    <col min="3" max="3" width="16.85546875" style="4" customWidth="1"/>
    <col min="4" max="4" width="16.140625" style="4" customWidth="1"/>
    <col min="5" max="5" width="16" style="4" customWidth="1"/>
    <col min="6" max="6" width="16" style="115" customWidth="1"/>
    <col min="7" max="9" width="16.85546875" style="3" customWidth="1"/>
    <col min="10" max="10" width="17.28515625" style="3" customWidth="1"/>
    <col min="11" max="11" width="34" style="3" customWidth="1"/>
    <col min="12" max="12" width="9.140625" style="3"/>
    <col min="13" max="13" width="9.28515625" style="3" bestFit="1" customWidth="1"/>
    <col min="14" max="14" width="15" style="3" customWidth="1"/>
    <col min="15" max="15" width="9.42578125" style="3" bestFit="1" customWidth="1"/>
    <col min="16" max="16" width="9.28515625" style="3" bestFit="1" customWidth="1"/>
    <col min="17" max="18" width="9.42578125" style="3" bestFit="1" customWidth="1"/>
    <col min="19" max="16384" width="9.140625" style="3"/>
  </cols>
  <sheetData>
    <row r="1" spans="1:14" ht="4.5" customHeight="1" x14ac:dyDescent="0.3">
      <c r="A1" s="92"/>
      <c r="G1" s="93"/>
      <c r="H1" s="93"/>
      <c r="I1" s="93"/>
      <c r="J1" s="93"/>
      <c r="K1" s="90"/>
    </row>
    <row r="2" spans="1:14" ht="20.25" hidden="1" x14ac:dyDescent="0.3">
      <c r="A2" s="92"/>
      <c r="G2" s="93" t="s">
        <v>102</v>
      </c>
      <c r="H2" s="93"/>
      <c r="I2" s="93"/>
      <c r="J2" s="178"/>
      <c r="K2" s="178"/>
    </row>
    <row r="3" spans="1:14" ht="20.25" hidden="1" x14ac:dyDescent="0.3">
      <c r="A3" s="92"/>
      <c r="G3" s="90"/>
      <c r="H3" s="97"/>
      <c r="I3" s="97"/>
      <c r="J3" s="178"/>
      <c r="K3" s="178"/>
    </row>
    <row r="4" spans="1:14" ht="20.25" hidden="1" x14ac:dyDescent="0.3">
      <c r="A4" s="92"/>
      <c r="G4" s="90"/>
      <c r="H4" s="97"/>
      <c r="I4" s="97"/>
      <c r="J4" s="179"/>
      <c r="K4" s="179"/>
    </row>
    <row r="5" spans="1:14" ht="101.25" customHeight="1" x14ac:dyDescent="0.3">
      <c r="A5" s="92"/>
      <c r="G5" s="100"/>
      <c r="H5" s="100"/>
      <c r="I5" s="100"/>
      <c r="J5" s="187" t="s">
        <v>330</v>
      </c>
      <c r="K5" s="187"/>
      <c r="L5" s="101"/>
      <c r="M5" s="101"/>
    </row>
    <row r="6" spans="1:14" ht="23.25" customHeight="1" x14ac:dyDescent="0.3">
      <c r="H6" s="93"/>
      <c r="I6" s="93"/>
      <c r="J6" s="179" t="s">
        <v>27</v>
      </c>
      <c r="K6" s="179"/>
    </row>
    <row r="7" spans="1:14" ht="155.25" customHeight="1" x14ac:dyDescent="0.2">
      <c r="A7" s="5"/>
      <c r="B7" s="6"/>
      <c r="H7" s="108"/>
      <c r="I7" s="108"/>
      <c r="J7" s="188" t="s">
        <v>308</v>
      </c>
      <c r="K7" s="188"/>
    </row>
    <row r="8" spans="1:14" ht="27.75" customHeight="1" x14ac:dyDescent="0.2">
      <c r="A8" s="44"/>
      <c r="B8" s="44"/>
      <c r="C8" s="44"/>
      <c r="D8" s="44"/>
      <c r="E8" s="44"/>
      <c r="F8" s="116"/>
      <c r="G8" s="4"/>
      <c r="H8" s="4"/>
      <c r="I8" s="4"/>
      <c r="J8" s="4"/>
      <c r="K8" s="4"/>
    </row>
    <row r="9" spans="1:14" ht="74.25" customHeight="1" x14ac:dyDescent="0.2">
      <c r="A9" s="180" t="s">
        <v>108</v>
      </c>
      <c r="B9" s="180"/>
      <c r="C9" s="180"/>
      <c r="D9" s="180"/>
      <c r="E9" s="180"/>
      <c r="F9" s="180"/>
      <c r="G9" s="180"/>
      <c r="H9" s="180"/>
      <c r="I9" s="180"/>
      <c r="J9" s="180"/>
      <c r="K9" s="181"/>
    </row>
    <row r="10" spans="1:14" ht="45.75" customHeight="1" x14ac:dyDescent="0.2">
      <c r="A10" s="182" t="s">
        <v>17</v>
      </c>
      <c r="B10" s="182" t="s">
        <v>11</v>
      </c>
      <c r="C10" s="182" t="s">
        <v>20</v>
      </c>
      <c r="D10" s="184" t="s">
        <v>12</v>
      </c>
      <c r="E10" s="185"/>
      <c r="F10" s="185"/>
      <c r="G10" s="185"/>
      <c r="H10" s="185"/>
      <c r="I10" s="185"/>
      <c r="J10" s="186"/>
      <c r="K10" s="182" t="s">
        <v>13</v>
      </c>
    </row>
    <row r="11" spans="1:14" ht="36" customHeight="1" x14ac:dyDescent="0.2">
      <c r="A11" s="183"/>
      <c r="B11" s="183"/>
      <c r="C11" s="183"/>
      <c r="D11" s="7">
        <v>2018</v>
      </c>
      <c r="E11" s="7">
        <v>2019</v>
      </c>
      <c r="F11" s="117">
        <v>2020</v>
      </c>
      <c r="G11" s="7">
        <v>2021</v>
      </c>
      <c r="H11" s="7">
        <v>2022</v>
      </c>
      <c r="I11" s="7">
        <v>2023</v>
      </c>
      <c r="J11" s="7">
        <v>2024</v>
      </c>
      <c r="K11" s="183"/>
    </row>
    <row r="12" spans="1:14" ht="40.5" customHeight="1" x14ac:dyDescent="0.3">
      <c r="A12" s="82">
        <v>1</v>
      </c>
      <c r="B12" s="81" t="s">
        <v>0</v>
      </c>
      <c r="C12" s="9">
        <f>SUM(D12:J12)</f>
        <v>1223768.07892</v>
      </c>
      <c r="D12" s="9">
        <f t="shared" ref="D12" si="0">SUM(D13:D16)</f>
        <v>138655.93000000002</v>
      </c>
      <c r="E12" s="9">
        <f>SUM(E13:E16)</f>
        <v>89786.598360000004</v>
      </c>
      <c r="F12" s="17">
        <f>SUM(F13:F16)</f>
        <v>76512.502399999998</v>
      </c>
      <c r="G12" s="9">
        <f>SUM(G13:G16)</f>
        <v>190432.87216</v>
      </c>
      <c r="H12" s="9">
        <f t="shared" ref="H12:J12" si="1">SUM(H13:H16)</f>
        <v>175390.23099999997</v>
      </c>
      <c r="I12" s="9">
        <f t="shared" si="1"/>
        <v>371699.70999999996</v>
      </c>
      <c r="J12" s="9">
        <f t="shared" si="1"/>
        <v>181290.23500000002</v>
      </c>
      <c r="K12" s="10" t="s">
        <v>14</v>
      </c>
      <c r="L12" s="11"/>
      <c r="M12" s="12"/>
      <c r="N12" s="43"/>
    </row>
    <row r="13" spans="1:14" ht="23.25" customHeight="1" x14ac:dyDescent="0.3">
      <c r="A13" s="7">
        <v>2</v>
      </c>
      <c r="B13" s="8" t="s">
        <v>1</v>
      </c>
      <c r="C13" s="9">
        <f>SUM(D13:J13)</f>
        <v>1161.1999999999998</v>
      </c>
      <c r="D13" s="9">
        <f>D21</f>
        <v>0</v>
      </c>
      <c r="E13" s="9">
        <f>E21</f>
        <v>0</v>
      </c>
      <c r="F13" s="106">
        <f>F21</f>
        <v>713</v>
      </c>
      <c r="G13" s="9">
        <f>G21</f>
        <v>232.4</v>
      </c>
      <c r="H13" s="9">
        <f t="shared" ref="H13:J13" si="2">H21</f>
        <v>97.7</v>
      </c>
      <c r="I13" s="9">
        <f t="shared" si="2"/>
        <v>118.1</v>
      </c>
      <c r="J13" s="9">
        <f t="shared" si="2"/>
        <v>0</v>
      </c>
      <c r="K13" s="10" t="s">
        <v>14</v>
      </c>
      <c r="L13" s="11"/>
      <c r="M13" s="12"/>
      <c r="N13" s="12"/>
    </row>
    <row r="14" spans="1:14" ht="24" customHeight="1" x14ac:dyDescent="0.3">
      <c r="A14" s="7">
        <v>3</v>
      </c>
      <c r="B14" s="8" t="s">
        <v>2</v>
      </c>
      <c r="C14" s="9">
        <f t="shared" ref="C14:C24" si="3">SUM(D14:J14)</f>
        <v>832212.86</v>
      </c>
      <c r="D14" s="9">
        <f t="shared" ref="D14:F15" si="4">D18+D22</f>
        <v>90338.200000000012</v>
      </c>
      <c r="E14" s="9">
        <f t="shared" si="4"/>
        <v>41371.100000000006</v>
      </c>
      <c r="F14" s="106">
        <f t="shared" si="4"/>
        <v>491.4</v>
      </c>
      <c r="G14" s="17">
        <f t="shared" ref="G14" si="5">G18+G22</f>
        <v>118085.06</v>
      </c>
      <c r="H14" s="9">
        <f t="shared" ref="H14:J14" si="6">H18+H22</f>
        <v>105723.60999999999</v>
      </c>
      <c r="I14" s="9">
        <f t="shared" si="6"/>
        <v>316063.07</v>
      </c>
      <c r="J14" s="9">
        <f t="shared" si="6"/>
        <v>160140.42000000001</v>
      </c>
      <c r="K14" s="10" t="s">
        <v>14</v>
      </c>
      <c r="L14" s="11"/>
      <c r="M14" s="12"/>
      <c r="N14" s="12"/>
    </row>
    <row r="15" spans="1:14" ht="22.5" customHeight="1" x14ac:dyDescent="0.3">
      <c r="A15" s="7">
        <v>4</v>
      </c>
      <c r="B15" s="8" t="s">
        <v>3</v>
      </c>
      <c r="C15" s="9">
        <f t="shared" si="3"/>
        <v>373894.01892</v>
      </c>
      <c r="D15" s="9">
        <f t="shared" si="4"/>
        <v>48317.73</v>
      </c>
      <c r="E15" s="9">
        <f t="shared" si="4"/>
        <v>48415.498359999998</v>
      </c>
      <c r="F15" s="106">
        <f t="shared" si="4"/>
        <v>72008.102400000003</v>
      </c>
      <c r="G15" s="17">
        <f t="shared" ref="G15" si="7">G19+G23</f>
        <v>68815.412160000007</v>
      </c>
      <c r="H15" s="9">
        <f t="shared" ref="H15:J15" si="8">H19+H23</f>
        <v>66268.921000000002</v>
      </c>
      <c r="I15" s="9">
        <f t="shared" si="8"/>
        <v>52218.54</v>
      </c>
      <c r="J15" s="9">
        <f t="shared" si="8"/>
        <v>17849.815000000002</v>
      </c>
      <c r="K15" s="10" t="s">
        <v>14</v>
      </c>
      <c r="L15" s="11"/>
      <c r="M15" s="12"/>
      <c r="N15" s="12"/>
    </row>
    <row r="16" spans="1:14" ht="23.25" customHeight="1" x14ac:dyDescent="0.3">
      <c r="A16" s="7">
        <v>5</v>
      </c>
      <c r="B16" s="8" t="s">
        <v>15</v>
      </c>
      <c r="C16" s="9">
        <f t="shared" si="3"/>
        <v>16500</v>
      </c>
      <c r="D16" s="9">
        <f>D24</f>
        <v>0</v>
      </c>
      <c r="E16" s="9">
        <f t="shared" ref="E16:G16" si="9">E24</f>
        <v>0</v>
      </c>
      <c r="F16" s="106">
        <f t="shared" si="9"/>
        <v>3300</v>
      </c>
      <c r="G16" s="9">
        <f t="shared" si="9"/>
        <v>3300</v>
      </c>
      <c r="H16" s="9">
        <f t="shared" ref="H16:J16" si="10">H24</f>
        <v>3300</v>
      </c>
      <c r="I16" s="9">
        <f t="shared" si="10"/>
        <v>3300</v>
      </c>
      <c r="J16" s="9">
        <f t="shared" si="10"/>
        <v>3300</v>
      </c>
      <c r="K16" s="10" t="s">
        <v>14</v>
      </c>
      <c r="L16" s="11"/>
      <c r="M16" s="12"/>
      <c r="N16" s="12"/>
    </row>
    <row r="17" spans="1:14" ht="21.75" customHeight="1" x14ac:dyDescent="0.3">
      <c r="A17" s="82">
        <v>6</v>
      </c>
      <c r="B17" s="81" t="s">
        <v>4</v>
      </c>
      <c r="C17" s="9">
        <f t="shared" si="3"/>
        <v>809339.22550000006</v>
      </c>
      <c r="D17" s="9">
        <f>D18+D19</f>
        <v>120314.43000000002</v>
      </c>
      <c r="E17" s="9">
        <f t="shared" ref="E17:G17" si="11">E18+E19</f>
        <v>71494.771000000008</v>
      </c>
      <c r="F17" s="106">
        <f t="shared" si="11"/>
        <v>50262.042300000001</v>
      </c>
      <c r="G17" s="9">
        <f t="shared" si="11"/>
        <v>172482.10920000001</v>
      </c>
      <c r="H17" s="9">
        <f t="shared" ref="H17:J17" si="12">H18+H19</f>
        <v>28221.562999999998</v>
      </c>
      <c r="I17" s="9">
        <f t="shared" si="12"/>
        <v>216564.31</v>
      </c>
      <c r="J17" s="9">
        <f t="shared" si="12"/>
        <v>150000</v>
      </c>
      <c r="K17" s="10" t="s">
        <v>14</v>
      </c>
      <c r="L17" s="11"/>
      <c r="M17" s="12"/>
      <c r="N17" s="12"/>
    </row>
    <row r="18" spans="1:14" ht="22.5" customHeight="1" x14ac:dyDescent="0.3">
      <c r="A18" s="7">
        <v>7</v>
      </c>
      <c r="B18" s="8" t="s">
        <v>2</v>
      </c>
      <c r="C18" s="9">
        <f t="shared" si="3"/>
        <v>582106.76</v>
      </c>
      <c r="D18" s="9">
        <f>D31+D59+D75+D117</f>
        <v>90338.200000000012</v>
      </c>
      <c r="E18" s="9">
        <f>E31+E59+E75+E117</f>
        <v>41371.100000000006</v>
      </c>
      <c r="F18" s="106">
        <f t="shared" ref="F18:G18" si="13">F31+F59+F75+F117</f>
        <v>0</v>
      </c>
      <c r="G18" s="9">
        <f t="shared" si="13"/>
        <v>117897.45999999999</v>
      </c>
      <c r="H18" s="9">
        <f t="shared" ref="H18:J18" si="14">H31+H59+H75+H117</f>
        <v>0</v>
      </c>
      <c r="I18" s="9">
        <f t="shared" si="14"/>
        <v>190000</v>
      </c>
      <c r="J18" s="9">
        <f t="shared" si="14"/>
        <v>142500</v>
      </c>
      <c r="K18" s="10" t="s">
        <v>14</v>
      </c>
      <c r="L18" s="11"/>
      <c r="M18" s="12"/>
      <c r="N18" s="12"/>
    </row>
    <row r="19" spans="1:14" ht="22.5" customHeight="1" x14ac:dyDescent="0.3">
      <c r="A19" s="7">
        <v>8</v>
      </c>
      <c r="B19" s="8" t="s">
        <v>3</v>
      </c>
      <c r="C19" s="9">
        <f t="shared" si="3"/>
        <v>227232.46550000002</v>
      </c>
      <c r="D19" s="9">
        <f>D32+D60+D76+D118</f>
        <v>29976.230000000003</v>
      </c>
      <c r="E19" s="9">
        <f>E32+E60+E76+E118</f>
        <v>30123.671000000002</v>
      </c>
      <c r="F19" s="106">
        <f>F32+F60+F76+F118</f>
        <v>50262.042300000001</v>
      </c>
      <c r="G19" s="9">
        <f t="shared" ref="G19" si="15">G32+G60+G76+G118</f>
        <v>54584.6492</v>
      </c>
      <c r="H19" s="9">
        <f t="shared" ref="H19:J19" si="16">H32+H60+H76+H118</f>
        <v>28221.562999999998</v>
      </c>
      <c r="I19" s="9">
        <f t="shared" si="16"/>
        <v>26564.31</v>
      </c>
      <c r="J19" s="9">
        <f t="shared" si="16"/>
        <v>7500</v>
      </c>
      <c r="K19" s="10" t="s">
        <v>14</v>
      </c>
      <c r="L19" s="11"/>
      <c r="M19" s="12"/>
      <c r="N19" s="12"/>
    </row>
    <row r="20" spans="1:14" ht="23.25" customHeight="1" x14ac:dyDescent="0.3">
      <c r="A20" s="82">
        <v>9</v>
      </c>
      <c r="B20" s="81" t="s">
        <v>5</v>
      </c>
      <c r="C20" s="9">
        <f t="shared" si="3"/>
        <v>414428.85341999994</v>
      </c>
      <c r="D20" s="9">
        <f>D21+D22+D23+D24</f>
        <v>18341.5</v>
      </c>
      <c r="E20" s="9">
        <f>E21+E22+E23+E24</f>
        <v>18291.827359999999</v>
      </c>
      <c r="F20" s="106">
        <f>F21+F22+F23+F24</f>
        <v>26250.4601</v>
      </c>
      <c r="G20" s="9">
        <f>G21+G22+G23+G24</f>
        <v>17950.76296</v>
      </c>
      <c r="H20" s="9">
        <f t="shared" ref="H20:J20" si="17">H21+H22+H23+H24</f>
        <v>147168.66799999998</v>
      </c>
      <c r="I20" s="9">
        <f t="shared" si="17"/>
        <v>155135.4</v>
      </c>
      <c r="J20" s="9">
        <f t="shared" si="17"/>
        <v>31290.235000000001</v>
      </c>
      <c r="K20" s="10" t="s">
        <v>14</v>
      </c>
      <c r="L20" s="11"/>
      <c r="M20" s="12"/>
      <c r="N20" s="12"/>
    </row>
    <row r="21" spans="1:14" ht="22.5" customHeight="1" x14ac:dyDescent="0.3">
      <c r="A21" s="7">
        <v>10</v>
      </c>
      <c r="B21" s="8" t="s">
        <v>1</v>
      </c>
      <c r="C21" s="9">
        <f t="shared" si="3"/>
        <v>1161.1999999999998</v>
      </c>
      <c r="D21" s="9">
        <f>D121</f>
        <v>0</v>
      </c>
      <c r="E21" s="9">
        <f t="shared" ref="E21:G21" si="18">E121</f>
        <v>0</v>
      </c>
      <c r="F21" s="106">
        <f t="shared" si="18"/>
        <v>713</v>
      </c>
      <c r="G21" s="9">
        <f t="shared" si="18"/>
        <v>232.4</v>
      </c>
      <c r="H21" s="9">
        <f t="shared" ref="H21:J21" si="19">H121</f>
        <v>97.7</v>
      </c>
      <c r="I21" s="9">
        <f t="shared" si="19"/>
        <v>118.1</v>
      </c>
      <c r="J21" s="9">
        <f t="shared" si="19"/>
        <v>0</v>
      </c>
      <c r="K21" s="10" t="s">
        <v>14</v>
      </c>
      <c r="L21" s="11"/>
      <c r="M21" s="12"/>
      <c r="N21" s="12"/>
    </row>
    <row r="22" spans="1:14" ht="23.25" customHeight="1" x14ac:dyDescent="0.3">
      <c r="A22" s="7">
        <v>11</v>
      </c>
      <c r="B22" s="8" t="s">
        <v>2</v>
      </c>
      <c r="C22" s="9">
        <f t="shared" si="3"/>
        <v>250106.1</v>
      </c>
      <c r="D22" s="9">
        <f>D36+D80+D122</f>
        <v>0</v>
      </c>
      <c r="E22" s="9">
        <f>E36+E80+E122</f>
        <v>0</v>
      </c>
      <c r="F22" s="106">
        <f>F36+F80+F122</f>
        <v>491.4</v>
      </c>
      <c r="G22" s="9">
        <f t="shared" ref="G22" si="20">G36+G80+G122</f>
        <v>187.6</v>
      </c>
      <c r="H22" s="9">
        <f t="shared" ref="H22:J22" si="21">H36+H80+H122</f>
        <v>105723.60999999999</v>
      </c>
      <c r="I22" s="9">
        <f t="shared" si="21"/>
        <v>126063.06999999999</v>
      </c>
      <c r="J22" s="9">
        <f t="shared" si="21"/>
        <v>17640.420000000002</v>
      </c>
      <c r="K22" s="10" t="s">
        <v>14</v>
      </c>
      <c r="L22" s="11"/>
      <c r="M22" s="12"/>
      <c r="N22" s="12"/>
    </row>
    <row r="23" spans="1:14" ht="21" customHeight="1" x14ac:dyDescent="0.3">
      <c r="A23" s="7">
        <v>12</v>
      </c>
      <c r="B23" s="8" t="s">
        <v>3</v>
      </c>
      <c r="C23" s="9">
        <f t="shared" si="3"/>
        <v>146661.55342000001</v>
      </c>
      <c r="D23" s="9">
        <f>D37+D63+D81+D123</f>
        <v>18341.5</v>
      </c>
      <c r="E23" s="9">
        <f>E37+E63+E81+E123</f>
        <v>18291.827359999999</v>
      </c>
      <c r="F23" s="106">
        <f t="shared" ref="F23:G23" si="22">F37+F63+F81+F123</f>
        <v>21746.060099999999</v>
      </c>
      <c r="G23" s="9">
        <f t="shared" si="22"/>
        <v>14230.76296</v>
      </c>
      <c r="H23" s="9">
        <f t="shared" ref="H23:J23" si="23">H37+H63+H81+H123</f>
        <v>38047.358</v>
      </c>
      <c r="I23" s="9">
        <f t="shared" si="23"/>
        <v>25654.23</v>
      </c>
      <c r="J23" s="9">
        <f t="shared" si="23"/>
        <v>10349.815000000001</v>
      </c>
      <c r="K23" s="10" t="s">
        <v>14</v>
      </c>
      <c r="L23" s="11"/>
      <c r="M23" s="12"/>
      <c r="N23" s="12"/>
    </row>
    <row r="24" spans="1:14" ht="24" customHeight="1" x14ac:dyDescent="0.3">
      <c r="A24" s="7">
        <v>13</v>
      </c>
      <c r="B24" s="8" t="s">
        <v>15</v>
      </c>
      <c r="C24" s="9">
        <f t="shared" si="3"/>
        <v>16500</v>
      </c>
      <c r="D24" s="9">
        <f>D82+D124</f>
        <v>0</v>
      </c>
      <c r="E24" s="9">
        <f t="shared" ref="E24:G24" si="24">E82+E124</f>
        <v>0</v>
      </c>
      <c r="F24" s="106">
        <f t="shared" si="24"/>
        <v>3300</v>
      </c>
      <c r="G24" s="9">
        <f t="shared" si="24"/>
        <v>3300</v>
      </c>
      <c r="H24" s="9">
        <f t="shared" ref="H24:J24" si="25">H82+H124</f>
        <v>3300</v>
      </c>
      <c r="I24" s="9">
        <f t="shared" si="25"/>
        <v>3300</v>
      </c>
      <c r="J24" s="9">
        <f t="shared" si="25"/>
        <v>3300</v>
      </c>
      <c r="K24" s="10" t="s">
        <v>14</v>
      </c>
      <c r="L24" s="11"/>
      <c r="M24" s="12"/>
      <c r="N24" s="12"/>
    </row>
    <row r="25" spans="1:14" ht="27" customHeight="1" x14ac:dyDescent="0.2">
      <c r="A25" s="7">
        <v>14</v>
      </c>
      <c r="B25" s="192" t="s">
        <v>21</v>
      </c>
      <c r="C25" s="193"/>
      <c r="D25" s="193"/>
      <c r="E25" s="193"/>
      <c r="F25" s="193"/>
      <c r="G25" s="193"/>
      <c r="H25" s="193"/>
      <c r="I25" s="193"/>
      <c r="J25" s="193"/>
      <c r="K25" s="194"/>
    </row>
    <row r="26" spans="1:14" ht="26.25" customHeight="1" x14ac:dyDescent="0.3">
      <c r="A26" s="7">
        <v>15</v>
      </c>
      <c r="B26" s="8" t="s">
        <v>18</v>
      </c>
      <c r="C26" s="22">
        <f>SUM(D26:J26)</f>
        <v>488093.18340000004</v>
      </c>
      <c r="D26" s="9">
        <f t="shared" ref="D26:J26" si="26">D27+D28</f>
        <v>34542.229999999996</v>
      </c>
      <c r="E26" s="9">
        <f t="shared" si="26"/>
        <v>48204.994999999995</v>
      </c>
      <c r="F26" s="106">
        <f>F27+F28</f>
        <v>52477.483400000005</v>
      </c>
      <c r="G26" s="9">
        <f t="shared" si="26"/>
        <v>42689</v>
      </c>
      <c r="H26" s="9">
        <f t="shared" si="26"/>
        <v>122061.13999999998</v>
      </c>
      <c r="I26" s="9">
        <f t="shared" si="26"/>
        <v>137410</v>
      </c>
      <c r="J26" s="9">
        <f t="shared" si="26"/>
        <v>50708.334999999999</v>
      </c>
      <c r="K26" s="10" t="s">
        <v>14</v>
      </c>
    </row>
    <row r="27" spans="1:14" ht="24" customHeight="1" x14ac:dyDescent="0.3">
      <c r="A27" s="7">
        <v>16</v>
      </c>
      <c r="B27" s="8" t="s">
        <v>2</v>
      </c>
      <c r="C27" s="22">
        <f>SUM(D27:J27)</f>
        <v>285573.89999999997</v>
      </c>
      <c r="D27" s="9">
        <f t="shared" ref="D27:J28" si="27">D31+D36</f>
        <v>0</v>
      </c>
      <c r="E27" s="9">
        <f t="shared" si="27"/>
        <v>12718.2</v>
      </c>
      <c r="F27" s="106">
        <f t="shared" si="27"/>
        <v>0</v>
      </c>
      <c r="G27" s="9">
        <f t="shared" si="27"/>
        <v>0</v>
      </c>
      <c r="H27" s="9">
        <f t="shared" ref="H27:I27" si="28">H31+H36</f>
        <v>105626.20999999999</v>
      </c>
      <c r="I27" s="9">
        <f t="shared" si="28"/>
        <v>125839.06999999999</v>
      </c>
      <c r="J27" s="9">
        <f t="shared" si="27"/>
        <v>41390.42</v>
      </c>
      <c r="K27" s="10" t="s">
        <v>14</v>
      </c>
    </row>
    <row r="28" spans="1:14" ht="23.25" customHeight="1" x14ac:dyDescent="0.3">
      <c r="A28" s="7">
        <v>17</v>
      </c>
      <c r="B28" s="8" t="s">
        <v>3</v>
      </c>
      <c r="C28" s="22">
        <f>SUM(D28:J28)</f>
        <v>202519.28339999999</v>
      </c>
      <c r="D28" s="9">
        <f t="shared" si="27"/>
        <v>34542.229999999996</v>
      </c>
      <c r="E28" s="9">
        <f t="shared" si="27"/>
        <v>35486.794999999998</v>
      </c>
      <c r="F28" s="106">
        <f t="shared" si="27"/>
        <v>52477.483400000005</v>
      </c>
      <c r="G28" s="9">
        <f t="shared" si="27"/>
        <v>42689</v>
      </c>
      <c r="H28" s="9">
        <f t="shared" ref="H28:I28" si="29">H32+H37</f>
        <v>16434.93</v>
      </c>
      <c r="I28" s="9">
        <f t="shared" si="29"/>
        <v>11570.93</v>
      </c>
      <c r="J28" s="9">
        <f t="shared" si="27"/>
        <v>9317.9150000000009</v>
      </c>
      <c r="K28" s="10" t="s">
        <v>14</v>
      </c>
    </row>
    <row r="29" spans="1:14" ht="20.25" x14ac:dyDescent="0.3">
      <c r="A29" s="7">
        <v>18</v>
      </c>
      <c r="B29" s="195" t="s">
        <v>7</v>
      </c>
      <c r="C29" s="196"/>
      <c r="D29" s="196"/>
      <c r="E29" s="196"/>
      <c r="F29" s="196"/>
      <c r="G29" s="196"/>
      <c r="H29" s="196"/>
      <c r="I29" s="196"/>
      <c r="J29" s="196"/>
      <c r="K29" s="197"/>
    </row>
    <row r="30" spans="1:14" ht="43.5" customHeight="1" x14ac:dyDescent="0.3">
      <c r="A30" s="7">
        <v>19</v>
      </c>
      <c r="B30" s="8" t="s">
        <v>19</v>
      </c>
      <c r="C30" s="22">
        <f>SUM(D30:J30)</f>
        <v>161655.89659999998</v>
      </c>
      <c r="D30" s="13">
        <f t="shared" ref="D30:J30" si="30">SUM(D31:D32)</f>
        <v>18435.23</v>
      </c>
      <c r="E30" s="13">
        <f t="shared" si="30"/>
        <v>31883.875</v>
      </c>
      <c r="F30" s="99">
        <f t="shared" si="30"/>
        <v>44598.961600000002</v>
      </c>
      <c r="G30" s="99">
        <f t="shared" si="30"/>
        <v>35248.699999999997</v>
      </c>
      <c r="H30" s="13">
        <f t="shared" si="30"/>
        <v>6489.13</v>
      </c>
      <c r="I30" s="13">
        <f t="shared" si="30"/>
        <v>0</v>
      </c>
      <c r="J30" s="13">
        <f t="shared" si="30"/>
        <v>25000</v>
      </c>
      <c r="K30" s="14" t="s">
        <v>328</v>
      </c>
    </row>
    <row r="31" spans="1:14" ht="24" customHeight="1" x14ac:dyDescent="0.3">
      <c r="A31" s="7">
        <v>20</v>
      </c>
      <c r="B31" s="8" t="s">
        <v>2</v>
      </c>
      <c r="C31" s="22">
        <f>SUM(D31:J31)</f>
        <v>36468.199999999997</v>
      </c>
      <c r="D31" s="15">
        <f>'Приложение 3'!I24</f>
        <v>0</v>
      </c>
      <c r="E31" s="15">
        <f>'Приложение 3'!J24</f>
        <v>12718.2</v>
      </c>
      <c r="F31" s="107">
        <f>'Приложение 3'!K24</f>
        <v>0</v>
      </c>
      <c r="G31" s="76">
        <f>'Приложение 3'!L24</f>
        <v>0</v>
      </c>
      <c r="H31" s="15">
        <f>'Приложение 3'!M24</f>
        <v>0</v>
      </c>
      <c r="I31" s="15">
        <f>'Приложение 3'!N24</f>
        <v>0</v>
      </c>
      <c r="J31" s="15">
        <f>'Приложение 3'!O24</f>
        <v>23750</v>
      </c>
      <c r="K31" s="16" t="s">
        <v>14</v>
      </c>
    </row>
    <row r="32" spans="1:14" ht="23.25" customHeight="1" x14ac:dyDescent="0.3">
      <c r="A32" s="7">
        <v>21</v>
      </c>
      <c r="B32" s="8" t="s">
        <v>3</v>
      </c>
      <c r="C32" s="22">
        <f>SUM(D32:J32)</f>
        <v>125187.69660000001</v>
      </c>
      <c r="D32" s="15">
        <f>'Приложение 3'!I25</f>
        <v>18435.23</v>
      </c>
      <c r="E32" s="15">
        <f>'Приложение 3'!J25</f>
        <v>19165.674999999999</v>
      </c>
      <c r="F32" s="107">
        <f>'Приложение 3'!K25</f>
        <v>44598.961600000002</v>
      </c>
      <c r="G32" s="76">
        <f>'Приложение 3'!L25</f>
        <v>35248.699999999997</v>
      </c>
      <c r="H32" s="15">
        <f>'Приложение 3'!M25</f>
        <v>6489.13</v>
      </c>
      <c r="I32" s="15">
        <f>'Приложение 3'!N25</f>
        <v>0</v>
      </c>
      <c r="J32" s="15">
        <f>'Приложение 3'!O25</f>
        <v>1250</v>
      </c>
      <c r="K32" s="16" t="s">
        <v>14</v>
      </c>
    </row>
    <row r="33" spans="1:11" ht="20.25" x14ac:dyDescent="0.2">
      <c r="A33" s="7">
        <v>22</v>
      </c>
      <c r="B33" s="198" t="s">
        <v>30</v>
      </c>
      <c r="C33" s="193"/>
      <c r="D33" s="193"/>
      <c r="E33" s="193"/>
      <c r="F33" s="193"/>
      <c r="G33" s="193"/>
      <c r="H33" s="193"/>
      <c r="I33" s="193"/>
      <c r="J33" s="193"/>
      <c r="K33" s="194"/>
    </row>
    <row r="34" spans="1:11" ht="40.5" x14ac:dyDescent="0.3">
      <c r="A34" s="7">
        <v>23</v>
      </c>
      <c r="B34" s="8" t="s">
        <v>22</v>
      </c>
      <c r="C34" s="9">
        <f t="shared" ref="C34:J34" si="31">C36+C37</f>
        <v>326437.2868</v>
      </c>
      <c r="D34" s="9">
        <f t="shared" si="31"/>
        <v>16106.999999999998</v>
      </c>
      <c r="E34" s="9">
        <f>E36+E37</f>
        <v>16321.12</v>
      </c>
      <c r="F34" s="106">
        <f t="shared" si="31"/>
        <v>7878.5218000000004</v>
      </c>
      <c r="G34" s="9">
        <f t="shared" si="31"/>
        <v>7440.3</v>
      </c>
      <c r="H34" s="9">
        <f t="shared" ref="H34:I34" si="32">H36+H37</f>
        <v>115572.01</v>
      </c>
      <c r="I34" s="9">
        <f t="shared" si="32"/>
        <v>137410</v>
      </c>
      <c r="J34" s="9">
        <f t="shared" si="31"/>
        <v>25708.335000000003</v>
      </c>
      <c r="K34" s="16" t="s">
        <v>14</v>
      </c>
    </row>
    <row r="35" spans="1:11" ht="20.25" x14ac:dyDescent="0.3">
      <c r="A35" s="7">
        <v>24</v>
      </c>
      <c r="B35" s="8" t="s">
        <v>23</v>
      </c>
      <c r="C35" s="9"/>
      <c r="D35" s="9"/>
      <c r="E35" s="9"/>
      <c r="F35" s="106"/>
      <c r="G35" s="9"/>
      <c r="H35" s="9"/>
      <c r="I35" s="9"/>
      <c r="J35" s="9"/>
      <c r="K35" s="16" t="s">
        <v>14</v>
      </c>
    </row>
    <row r="36" spans="1:11" ht="24" customHeight="1" x14ac:dyDescent="0.3">
      <c r="A36" s="7">
        <v>25</v>
      </c>
      <c r="B36" s="8" t="s">
        <v>2</v>
      </c>
      <c r="C36" s="22">
        <f>SUM(D36:J36)</f>
        <v>249105.69999999998</v>
      </c>
      <c r="D36" s="9">
        <f>D51</f>
        <v>0</v>
      </c>
      <c r="E36" s="9">
        <f t="shared" ref="E36:J36" si="33">E51</f>
        <v>0</v>
      </c>
      <c r="F36" s="106">
        <f t="shared" si="33"/>
        <v>0</v>
      </c>
      <c r="G36" s="9">
        <f t="shared" si="33"/>
        <v>0</v>
      </c>
      <c r="H36" s="9">
        <f t="shared" si="33"/>
        <v>105626.20999999999</v>
      </c>
      <c r="I36" s="9">
        <f t="shared" si="33"/>
        <v>125839.06999999999</v>
      </c>
      <c r="J36" s="9">
        <f t="shared" si="33"/>
        <v>17640.420000000002</v>
      </c>
      <c r="K36" s="16" t="s">
        <v>14</v>
      </c>
    </row>
    <row r="37" spans="1:11" ht="22.5" customHeight="1" x14ac:dyDescent="0.3">
      <c r="A37" s="7">
        <v>26</v>
      </c>
      <c r="B37" s="8" t="s">
        <v>3</v>
      </c>
      <c r="C37" s="22">
        <f>SUM(D37:J37)</f>
        <v>77331.586800000005</v>
      </c>
      <c r="D37" s="9">
        <f>D39+D41+D43+D45+D49+D47+D52</f>
        <v>16106.999999999998</v>
      </c>
      <c r="E37" s="9">
        <f>E39+E41+E43+E45+E49+E47+E52</f>
        <v>16321.12</v>
      </c>
      <c r="F37" s="106">
        <f t="shared" ref="F37" si="34">F39+F41+F43+F45+F49+F47+F52</f>
        <v>7878.5218000000004</v>
      </c>
      <c r="G37" s="9">
        <f>G39+G41+G43+G45+G49+G47+G52</f>
        <v>7440.3</v>
      </c>
      <c r="H37" s="9">
        <f t="shared" ref="H37:J37" si="35">H39+H41+H43+H45+H49+H47+H52</f>
        <v>9945.7999999999993</v>
      </c>
      <c r="I37" s="9">
        <f t="shared" si="35"/>
        <v>11570.93</v>
      </c>
      <c r="J37" s="9">
        <f t="shared" si="35"/>
        <v>8067.915</v>
      </c>
      <c r="K37" s="16" t="s">
        <v>14</v>
      </c>
    </row>
    <row r="38" spans="1:11" ht="108" customHeight="1" x14ac:dyDescent="0.3">
      <c r="A38" s="7">
        <v>27</v>
      </c>
      <c r="B38" s="8" t="s">
        <v>111</v>
      </c>
      <c r="C38" s="9">
        <f t="shared" ref="C38:J38" si="36">C39</f>
        <v>3121</v>
      </c>
      <c r="D38" s="9">
        <f t="shared" si="36"/>
        <v>2000</v>
      </c>
      <c r="E38" s="9">
        <f t="shared" si="36"/>
        <v>250</v>
      </c>
      <c r="F38" s="106">
        <f t="shared" si="36"/>
        <v>121</v>
      </c>
      <c r="G38" s="9">
        <f t="shared" si="36"/>
        <v>150</v>
      </c>
      <c r="H38" s="9">
        <f t="shared" si="36"/>
        <v>300</v>
      </c>
      <c r="I38" s="9">
        <f t="shared" si="36"/>
        <v>300</v>
      </c>
      <c r="J38" s="9">
        <f t="shared" si="36"/>
        <v>0</v>
      </c>
      <c r="K38" s="10" t="s">
        <v>28</v>
      </c>
    </row>
    <row r="39" spans="1:11" ht="25.5" customHeight="1" x14ac:dyDescent="0.3">
      <c r="A39" s="7">
        <v>28</v>
      </c>
      <c r="B39" s="8" t="s">
        <v>3</v>
      </c>
      <c r="C39" s="22">
        <f>SUM(D39:J39)</f>
        <v>3121</v>
      </c>
      <c r="D39" s="9">
        <v>2000</v>
      </c>
      <c r="E39" s="9">
        <v>250</v>
      </c>
      <c r="F39" s="106">
        <v>121</v>
      </c>
      <c r="G39" s="9">
        <v>150</v>
      </c>
      <c r="H39" s="9">
        <v>300</v>
      </c>
      <c r="I39" s="9">
        <v>300</v>
      </c>
      <c r="J39" s="9">
        <v>0</v>
      </c>
      <c r="K39" s="14" t="s">
        <v>14</v>
      </c>
    </row>
    <row r="40" spans="1:11" ht="183" customHeight="1" x14ac:dyDescent="0.3">
      <c r="A40" s="7">
        <v>29</v>
      </c>
      <c r="B40" s="18" t="s">
        <v>112</v>
      </c>
      <c r="C40" s="9">
        <f t="shared" ref="C40:J40" si="37">C41</f>
        <v>10593.77</v>
      </c>
      <c r="D40" s="9">
        <f t="shared" si="37"/>
        <v>2130.9</v>
      </c>
      <c r="E40" s="9">
        <f t="shared" si="37"/>
        <v>2039</v>
      </c>
      <c r="F40" s="106">
        <f t="shared" si="37"/>
        <v>2084.17</v>
      </c>
      <c r="G40" s="9">
        <f t="shared" si="37"/>
        <v>1501</v>
      </c>
      <c r="H40" s="9">
        <f t="shared" si="37"/>
        <v>901</v>
      </c>
      <c r="I40" s="9">
        <f t="shared" si="37"/>
        <v>901</v>
      </c>
      <c r="J40" s="9">
        <f t="shared" si="37"/>
        <v>1036.7</v>
      </c>
      <c r="K40" s="10">
        <v>11</v>
      </c>
    </row>
    <row r="41" spans="1:11" ht="22.5" customHeight="1" x14ac:dyDescent="0.3">
      <c r="A41" s="7">
        <v>30</v>
      </c>
      <c r="B41" s="8" t="s">
        <v>3</v>
      </c>
      <c r="C41" s="22">
        <f>SUM(D41:J41)</f>
        <v>10593.77</v>
      </c>
      <c r="D41" s="9">
        <v>2130.9</v>
      </c>
      <c r="E41" s="9">
        <v>2039</v>
      </c>
      <c r="F41" s="106">
        <v>2084.17</v>
      </c>
      <c r="G41" s="9">
        <v>1501</v>
      </c>
      <c r="H41" s="9">
        <v>901</v>
      </c>
      <c r="I41" s="9">
        <v>901</v>
      </c>
      <c r="J41" s="9">
        <v>1036.7</v>
      </c>
      <c r="K41" s="14" t="s">
        <v>14</v>
      </c>
    </row>
    <row r="42" spans="1:11" ht="66" customHeight="1" x14ac:dyDescent="0.3">
      <c r="A42" s="7">
        <v>31</v>
      </c>
      <c r="B42" s="18" t="s">
        <v>113</v>
      </c>
      <c r="C42" s="9">
        <f t="shared" ref="C42:J42" si="38">C43</f>
        <v>38806.394</v>
      </c>
      <c r="D42" s="9">
        <f t="shared" si="38"/>
        <v>4963.7</v>
      </c>
      <c r="E42" s="9">
        <f t="shared" si="38"/>
        <v>6104.2</v>
      </c>
      <c r="F42" s="106">
        <f t="shared" si="38"/>
        <v>5223.259</v>
      </c>
      <c r="G42" s="9">
        <f t="shared" si="38"/>
        <v>5410.6</v>
      </c>
      <c r="H42" s="9">
        <f t="shared" si="38"/>
        <v>5478</v>
      </c>
      <c r="I42" s="9">
        <f t="shared" si="38"/>
        <v>5478</v>
      </c>
      <c r="J42" s="9">
        <f t="shared" si="38"/>
        <v>6148.6350000000002</v>
      </c>
      <c r="K42" s="10">
        <v>7</v>
      </c>
    </row>
    <row r="43" spans="1:11" ht="23.25" customHeight="1" x14ac:dyDescent="0.3">
      <c r="A43" s="7">
        <v>32</v>
      </c>
      <c r="B43" s="8" t="s">
        <v>24</v>
      </c>
      <c r="C43" s="22">
        <f>SUM(D43:J43)</f>
        <v>38806.394</v>
      </c>
      <c r="D43" s="9">
        <v>4963.7</v>
      </c>
      <c r="E43" s="9">
        <v>6104.2</v>
      </c>
      <c r="F43" s="106">
        <v>5223.259</v>
      </c>
      <c r="G43" s="9">
        <v>5410.6</v>
      </c>
      <c r="H43" s="9">
        <v>5478</v>
      </c>
      <c r="I43" s="9">
        <v>5478</v>
      </c>
      <c r="J43" s="9">
        <v>6148.6350000000002</v>
      </c>
      <c r="K43" s="14" t="s">
        <v>14</v>
      </c>
    </row>
    <row r="44" spans="1:11" ht="101.25" x14ac:dyDescent="0.3">
      <c r="A44" s="7">
        <v>33</v>
      </c>
      <c r="B44" s="19" t="s">
        <v>114</v>
      </c>
      <c r="C44" s="9">
        <f t="shared" ref="C44:J44" si="39">C45</f>
        <v>15895.612800000001</v>
      </c>
      <c r="D44" s="9">
        <f t="shared" si="39"/>
        <v>6481.9</v>
      </c>
      <c r="E44" s="9">
        <f t="shared" si="39"/>
        <v>7247.92</v>
      </c>
      <c r="F44" s="106">
        <f t="shared" si="39"/>
        <v>450.09280000000001</v>
      </c>
      <c r="G44" s="9">
        <f t="shared" si="39"/>
        <v>378.7</v>
      </c>
      <c r="H44" s="9">
        <f t="shared" si="39"/>
        <v>0</v>
      </c>
      <c r="I44" s="9">
        <f t="shared" si="39"/>
        <v>1000</v>
      </c>
      <c r="J44" s="9">
        <f t="shared" si="39"/>
        <v>337</v>
      </c>
      <c r="K44" s="10" t="s">
        <v>96</v>
      </c>
    </row>
    <row r="45" spans="1:11" ht="26.25" customHeight="1" x14ac:dyDescent="0.3">
      <c r="A45" s="7">
        <v>34</v>
      </c>
      <c r="B45" s="8" t="s">
        <v>24</v>
      </c>
      <c r="C45" s="22">
        <f>SUM(D45:J45)</f>
        <v>15895.612800000001</v>
      </c>
      <c r="D45" s="9">
        <v>6481.9</v>
      </c>
      <c r="E45" s="9">
        <v>7247.92</v>
      </c>
      <c r="F45" s="106">
        <v>450.09280000000001</v>
      </c>
      <c r="G45" s="9">
        <v>378.7</v>
      </c>
      <c r="H45" s="9">
        <v>0</v>
      </c>
      <c r="I45" s="9">
        <v>1000</v>
      </c>
      <c r="J45" s="9">
        <v>337</v>
      </c>
      <c r="K45" s="14" t="s">
        <v>14</v>
      </c>
    </row>
    <row r="46" spans="1:11" ht="81.75" customHeight="1" x14ac:dyDescent="0.3">
      <c r="A46" s="7">
        <v>35</v>
      </c>
      <c r="B46" s="20" t="s">
        <v>115</v>
      </c>
      <c r="C46" s="9">
        <f t="shared" ref="C46:J46" si="40">C47</f>
        <v>530.5</v>
      </c>
      <c r="D46" s="9">
        <f t="shared" si="40"/>
        <v>530.5</v>
      </c>
      <c r="E46" s="9">
        <f t="shared" si="40"/>
        <v>0</v>
      </c>
      <c r="F46" s="106">
        <f t="shared" si="40"/>
        <v>0</v>
      </c>
      <c r="G46" s="9">
        <f t="shared" si="40"/>
        <v>0</v>
      </c>
      <c r="H46" s="9">
        <f t="shared" si="40"/>
        <v>0</v>
      </c>
      <c r="I46" s="9">
        <f t="shared" si="40"/>
        <v>0</v>
      </c>
      <c r="J46" s="9">
        <f t="shared" si="40"/>
        <v>0</v>
      </c>
      <c r="K46" s="10">
        <v>14</v>
      </c>
    </row>
    <row r="47" spans="1:11" ht="22.5" customHeight="1" x14ac:dyDescent="0.3">
      <c r="A47" s="7">
        <v>36</v>
      </c>
      <c r="B47" s="8" t="s">
        <v>24</v>
      </c>
      <c r="C47" s="22">
        <f>SUM(D47:J47)</f>
        <v>530.5</v>
      </c>
      <c r="D47" s="9">
        <v>530.5</v>
      </c>
      <c r="E47" s="9">
        <v>0</v>
      </c>
      <c r="F47" s="106">
        <v>0</v>
      </c>
      <c r="G47" s="9">
        <v>0</v>
      </c>
      <c r="H47" s="17">
        <v>0</v>
      </c>
      <c r="I47" s="17">
        <v>0</v>
      </c>
      <c r="J47" s="17">
        <v>0</v>
      </c>
      <c r="K47" s="14" t="s">
        <v>14</v>
      </c>
    </row>
    <row r="48" spans="1:11" ht="86.25" customHeight="1" x14ac:dyDescent="0.3">
      <c r="A48" s="7">
        <v>37</v>
      </c>
      <c r="B48" s="21" t="s">
        <v>116</v>
      </c>
      <c r="C48" s="9">
        <f>C49</f>
        <v>680</v>
      </c>
      <c r="D48" s="9">
        <f t="shared" ref="D48:J48" si="41">D49</f>
        <v>0</v>
      </c>
      <c r="E48" s="9">
        <f t="shared" si="41"/>
        <v>680</v>
      </c>
      <c r="F48" s="106">
        <f t="shared" si="41"/>
        <v>0</v>
      </c>
      <c r="G48" s="9">
        <f t="shared" si="41"/>
        <v>0</v>
      </c>
      <c r="H48" s="9">
        <f t="shared" si="41"/>
        <v>0</v>
      </c>
      <c r="I48" s="9">
        <f t="shared" si="41"/>
        <v>0</v>
      </c>
      <c r="J48" s="9">
        <f t="shared" si="41"/>
        <v>0</v>
      </c>
      <c r="K48" s="14">
        <v>14</v>
      </c>
    </row>
    <row r="49" spans="1:14" ht="26.25" customHeight="1" x14ac:dyDescent="0.3">
      <c r="A49" s="7">
        <v>38</v>
      </c>
      <c r="B49" s="8" t="s">
        <v>24</v>
      </c>
      <c r="C49" s="22">
        <f>SUM(D49:J49)</f>
        <v>680</v>
      </c>
      <c r="D49" s="9">
        <v>0</v>
      </c>
      <c r="E49" s="22">
        <v>680</v>
      </c>
      <c r="F49" s="106">
        <v>0</v>
      </c>
      <c r="G49" s="9">
        <v>0</v>
      </c>
      <c r="H49" s="9">
        <v>0</v>
      </c>
      <c r="I49" s="9">
        <v>0</v>
      </c>
      <c r="J49" s="9">
        <v>0</v>
      </c>
      <c r="K49" s="14" t="s">
        <v>35</v>
      </c>
    </row>
    <row r="50" spans="1:14" ht="144.75" customHeight="1" x14ac:dyDescent="0.3">
      <c r="A50" s="7">
        <v>39</v>
      </c>
      <c r="B50" s="8" t="s">
        <v>175</v>
      </c>
      <c r="C50" s="9">
        <f>C51+C52</f>
        <v>256810.00999999998</v>
      </c>
      <c r="D50" s="9">
        <f>D51+D52</f>
        <v>0</v>
      </c>
      <c r="E50" s="9">
        <f t="shared" ref="E50:J50" si="42">E51+E52</f>
        <v>0</v>
      </c>
      <c r="F50" s="106">
        <f t="shared" si="42"/>
        <v>0</v>
      </c>
      <c r="G50" s="17">
        <f t="shared" si="42"/>
        <v>0</v>
      </c>
      <c r="H50" s="17">
        <f t="shared" ref="H50:I50" si="43">H51+H52</f>
        <v>108893.01</v>
      </c>
      <c r="I50" s="17">
        <f t="shared" si="43"/>
        <v>129730.99999999999</v>
      </c>
      <c r="J50" s="17">
        <f t="shared" si="42"/>
        <v>18186.000000000004</v>
      </c>
      <c r="K50" s="14" t="s">
        <v>97</v>
      </c>
    </row>
    <row r="51" spans="1:14" ht="27.75" customHeight="1" x14ac:dyDescent="0.3">
      <c r="A51" s="7">
        <v>40</v>
      </c>
      <c r="B51" s="8" t="s">
        <v>32</v>
      </c>
      <c r="C51" s="22">
        <f>SUM(D51:J51)</f>
        <v>249105.69999999998</v>
      </c>
      <c r="D51" s="9">
        <v>0</v>
      </c>
      <c r="E51" s="22">
        <v>0</v>
      </c>
      <c r="F51" s="106">
        <v>0</v>
      </c>
      <c r="G51" s="17">
        <v>0</v>
      </c>
      <c r="H51" s="98">
        <f>75210.89+30415.32</f>
        <v>105626.20999999999</v>
      </c>
      <c r="I51" s="17">
        <f>106938.62+18900.45</f>
        <v>125839.06999999999</v>
      </c>
      <c r="J51" s="98">
        <f>13609.1+4031.32</f>
        <v>17640.420000000002</v>
      </c>
      <c r="K51" s="14" t="s">
        <v>35</v>
      </c>
    </row>
    <row r="52" spans="1:14" ht="22.5" customHeight="1" x14ac:dyDescent="0.3">
      <c r="A52" s="7">
        <v>41</v>
      </c>
      <c r="B52" s="8" t="s">
        <v>24</v>
      </c>
      <c r="C52" s="22">
        <f>SUM(D52:J52)</f>
        <v>7704.3099999999995</v>
      </c>
      <c r="D52" s="9">
        <v>0</v>
      </c>
      <c r="E52" s="22">
        <v>0</v>
      </c>
      <c r="F52" s="106">
        <v>0</v>
      </c>
      <c r="G52" s="17">
        <v>0</v>
      </c>
      <c r="H52" s="98">
        <v>3266.8</v>
      </c>
      <c r="I52" s="17">
        <v>3891.93</v>
      </c>
      <c r="J52" s="98">
        <v>545.58000000000004</v>
      </c>
      <c r="K52" s="14" t="s">
        <v>35</v>
      </c>
    </row>
    <row r="53" spans="1:14" ht="26.25" customHeight="1" x14ac:dyDescent="0.2">
      <c r="A53" s="7">
        <v>42</v>
      </c>
      <c r="B53" s="199" t="s">
        <v>25</v>
      </c>
      <c r="C53" s="185"/>
      <c r="D53" s="185"/>
      <c r="E53" s="185"/>
      <c r="F53" s="185"/>
      <c r="G53" s="185"/>
      <c r="H53" s="185"/>
      <c r="I53" s="185"/>
      <c r="J53" s="185"/>
      <c r="K53" s="186"/>
    </row>
    <row r="54" spans="1:14" ht="40.5" customHeight="1" x14ac:dyDescent="0.3">
      <c r="A54" s="7">
        <v>43</v>
      </c>
      <c r="B54" s="23" t="s">
        <v>10</v>
      </c>
      <c r="C54" s="9">
        <f t="shared" ref="C54:J54" si="44">C55+C56</f>
        <v>332387.86186</v>
      </c>
      <c r="D54" s="9">
        <f t="shared" si="44"/>
        <v>104043.70000000001</v>
      </c>
      <c r="E54" s="9">
        <f t="shared" si="44"/>
        <v>40900.596000000005</v>
      </c>
      <c r="F54" s="106">
        <f t="shared" si="44"/>
        <v>7142.3807000000006</v>
      </c>
      <c r="G54" s="9">
        <f t="shared" si="44"/>
        <v>138437.44215999998</v>
      </c>
      <c r="H54" s="9">
        <f t="shared" ref="H54:I54" si="45">H55+H56</f>
        <v>22921.432999999997</v>
      </c>
      <c r="I54" s="9">
        <f t="shared" si="45"/>
        <v>17753.310000000001</v>
      </c>
      <c r="J54" s="9">
        <f t="shared" si="44"/>
        <v>1189</v>
      </c>
      <c r="K54" s="24" t="s">
        <v>14</v>
      </c>
      <c r="N54" s="42">
        <f>E54-61176.7</f>
        <v>-20276.103999999992</v>
      </c>
    </row>
    <row r="55" spans="1:14" ht="22.5" customHeight="1" x14ac:dyDescent="0.3">
      <c r="A55" s="7">
        <v>44</v>
      </c>
      <c r="B55" s="23" t="str">
        <f t="shared" ref="B55:J55" si="46">B59</f>
        <v xml:space="preserve">Областной бюджет         </v>
      </c>
      <c r="C55" s="9">
        <f t="shared" si="46"/>
        <v>236888.56</v>
      </c>
      <c r="D55" s="9">
        <f t="shared" si="46"/>
        <v>90338.200000000012</v>
      </c>
      <c r="E55" s="9">
        <f>E59</f>
        <v>28652.9</v>
      </c>
      <c r="F55" s="106">
        <f t="shared" si="46"/>
        <v>0</v>
      </c>
      <c r="G55" s="9">
        <f t="shared" si="46"/>
        <v>117897.45999999999</v>
      </c>
      <c r="H55" s="9">
        <f t="shared" ref="H55:I55" si="47">H59</f>
        <v>0</v>
      </c>
      <c r="I55" s="9">
        <f t="shared" si="47"/>
        <v>0</v>
      </c>
      <c r="J55" s="9">
        <f t="shared" si="46"/>
        <v>0</v>
      </c>
      <c r="K55" s="24" t="s">
        <v>14</v>
      </c>
    </row>
    <row r="56" spans="1:14" ht="24" customHeight="1" x14ac:dyDescent="0.3">
      <c r="A56" s="7">
        <v>45</v>
      </c>
      <c r="B56" s="23" t="str">
        <f>B60</f>
        <v xml:space="preserve">Местный бюджет           </v>
      </c>
      <c r="C56" s="22">
        <f>SUM(D56:J56)</f>
        <v>95499.301860000007</v>
      </c>
      <c r="D56" s="9">
        <f t="shared" ref="D56:J56" si="48">D60+D63</f>
        <v>13705.500000000002</v>
      </c>
      <c r="E56" s="9">
        <f>E60+E63</f>
        <v>12247.696000000002</v>
      </c>
      <c r="F56" s="106">
        <f>F60+F63</f>
        <v>7142.3807000000006</v>
      </c>
      <c r="G56" s="9">
        <f t="shared" si="48"/>
        <v>20539.98216</v>
      </c>
      <c r="H56" s="9">
        <f t="shared" ref="H56:I56" si="49">H60+H63</f>
        <v>22921.432999999997</v>
      </c>
      <c r="I56" s="9">
        <f t="shared" si="49"/>
        <v>17753.310000000001</v>
      </c>
      <c r="J56" s="9">
        <f t="shared" si="48"/>
        <v>1189</v>
      </c>
      <c r="K56" s="24" t="s">
        <v>14</v>
      </c>
    </row>
    <row r="57" spans="1:14" ht="20.25" x14ac:dyDescent="0.3">
      <c r="A57" s="7">
        <v>46</v>
      </c>
      <c r="B57" s="200" t="s">
        <v>7</v>
      </c>
      <c r="C57" s="201"/>
      <c r="D57" s="201"/>
      <c r="E57" s="201"/>
      <c r="F57" s="201"/>
      <c r="G57" s="201"/>
      <c r="H57" s="201"/>
      <c r="I57" s="201"/>
      <c r="J57" s="201"/>
      <c r="K57" s="202"/>
    </row>
    <row r="58" spans="1:14" ht="62.25" customHeight="1" x14ac:dyDescent="0.3">
      <c r="A58" s="7">
        <v>47</v>
      </c>
      <c r="B58" s="18" t="s">
        <v>16</v>
      </c>
      <c r="C58" s="9">
        <f t="shared" ref="C58:J58" si="50">C59+C60</f>
        <v>322683.32889999996</v>
      </c>
      <c r="D58" s="9">
        <f t="shared" si="50"/>
        <v>101879.20000000001</v>
      </c>
      <c r="E58" s="9">
        <f t="shared" si="50"/>
        <v>39610.896000000001</v>
      </c>
      <c r="F58" s="106">
        <f t="shared" si="50"/>
        <v>5663.0807000000004</v>
      </c>
      <c r="G58" s="9">
        <f t="shared" si="50"/>
        <v>137233.40919999999</v>
      </c>
      <c r="H58" s="9">
        <f t="shared" si="50"/>
        <v>21732.432999999997</v>
      </c>
      <c r="I58" s="9">
        <f t="shared" si="50"/>
        <v>16564.310000000001</v>
      </c>
      <c r="J58" s="9">
        <f t="shared" si="50"/>
        <v>0</v>
      </c>
      <c r="K58" s="14" t="s">
        <v>26</v>
      </c>
    </row>
    <row r="59" spans="1:14" ht="23.25" customHeight="1" x14ac:dyDescent="0.3">
      <c r="A59" s="7">
        <v>48</v>
      </c>
      <c r="B59" s="27" t="s">
        <v>2</v>
      </c>
      <c r="C59" s="22">
        <f>SUM(D59:J59)</f>
        <v>236888.56</v>
      </c>
      <c r="D59" s="9">
        <f>'Приложение 3'!I156</f>
        <v>90338.200000000012</v>
      </c>
      <c r="E59" s="26">
        <f>'Приложение 3'!J156</f>
        <v>28652.9</v>
      </c>
      <c r="F59" s="106">
        <f>'Приложение 3'!K156</f>
        <v>0</v>
      </c>
      <c r="G59" s="26">
        <f>'Приложение 3'!L156</f>
        <v>117897.45999999999</v>
      </c>
      <c r="H59" s="26">
        <f>'Приложение 3'!M156</f>
        <v>0</v>
      </c>
      <c r="I59" s="26">
        <f>'Приложение 3'!N156</f>
        <v>0</v>
      </c>
      <c r="J59" s="26">
        <f>'Приложение 3'!O156</f>
        <v>0</v>
      </c>
      <c r="K59" s="14" t="s">
        <v>14</v>
      </c>
    </row>
    <row r="60" spans="1:14" ht="24" customHeight="1" x14ac:dyDescent="0.3">
      <c r="A60" s="7">
        <v>49</v>
      </c>
      <c r="B60" s="8" t="s">
        <v>3</v>
      </c>
      <c r="C60" s="22">
        <f>SUM(D60:J60)</f>
        <v>85794.768899999995</v>
      </c>
      <c r="D60" s="9">
        <f>'Приложение 3'!I157</f>
        <v>11541.000000000002</v>
      </c>
      <c r="E60" s="26">
        <f>'Приложение 3'!J157</f>
        <v>10957.996000000001</v>
      </c>
      <c r="F60" s="106">
        <f>'Приложение 3'!K157</f>
        <v>5663.0807000000004</v>
      </c>
      <c r="G60" s="26">
        <f>'Приложение 3'!L157</f>
        <v>19335.949199999999</v>
      </c>
      <c r="H60" s="26">
        <f>'Приложение 3'!M157</f>
        <v>21732.432999999997</v>
      </c>
      <c r="I60" s="26">
        <f>'Приложение 3'!N157</f>
        <v>16564.310000000001</v>
      </c>
      <c r="J60" s="26">
        <f>'Приложение 3'!O157</f>
        <v>0</v>
      </c>
      <c r="K60" s="14" t="s">
        <v>14</v>
      </c>
    </row>
    <row r="61" spans="1:14" ht="20.25" x14ac:dyDescent="0.3">
      <c r="A61" s="7">
        <v>50</v>
      </c>
      <c r="B61" s="203" t="s">
        <v>30</v>
      </c>
      <c r="C61" s="204"/>
      <c r="D61" s="204"/>
      <c r="E61" s="204"/>
      <c r="F61" s="204"/>
      <c r="G61" s="204"/>
      <c r="H61" s="204"/>
      <c r="I61" s="204"/>
      <c r="J61" s="204"/>
      <c r="K61" s="205"/>
    </row>
    <row r="62" spans="1:14" ht="40.5" customHeight="1" x14ac:dyDescent="0.3">
      <c r="A62" s="7">
        <v>51</v>
      </c>
      <c r="B62" s="19" t="s">
        <v>6</v>
      </c>
      <c r="C62" s="22">
        <f>SUM(D62:J62)</f>
        <v>9704.5329600000005</v>
      </c>
      <c r="D62" s="9">
        <f t="shared" ref="D62:J62" si="51">D63</f>
        <v>2164.5</v>
      </c>
      <c r="E62" s="9">
        <f t="shared" si="51"/>
        <v>1289.7</v>
      </c>
      <c r="F62" s="106">
        <f t="shared" si="51"/>
        <v>1479.3</v>
      </c>
      <c r="G62" s="9">
        <f t="shared" si="51"/>
        <v>1204.0329599999995</v>
      </c>
      <c r="H62" s="9">
        <f t="shared" si="51"/>
        <v>1189</v>
      </c>
      <c r="I62" s="9">
        <f t="shared" si="51"/>
        <v>1189</v>
      </c>
      <c r="J62" s="9">
        <f t="shared" si="51"/>
        <v>1189</v>
      </c>
      <c r="K62" s="14" t="s">
        <v>14</v>
      </c>
    </row>
    <row r="63" spans="1:14" ht="23.25" customHeight="1" x14ac:dyDescent="0.3">
      <c r="A63" s="7">
        <v>52</v>
      </c>
      <c r="B63" s="8" t="s">
        <v>3</v>
      </c>
      <c r="C63" s="22">
        <f>SUM(D63:J63)</f>
        <v>9704.5329600000005</v>
      </c>
      <c r="D63" s="9">
        <f t="shared" ref="D63:J63" si="52">D65+D67</f>
        <v>2164.5</v>
      </c>
      <c r="E63" s="9">
        <f>E65+E67</f>
        <v>1289.7</v>
      </c>
      <c r="F63" s="106">
        <f t="shared" si="52"/>
        <v>1479.3</v>
      </c>
      <c r="G63" s="9">
        <f t="shared" si="52"/>
        <v>1204.0329599999995</v>
      </c>
      <c r="H63" s="9">
        <f t="shared" si="52"/>
        <v>1189</v>
      </c>
      <c r="I63" s="9">
        <f t="shared" si="52"/>
        <v>1189</v>
      </c>
      <c r="J63" s="9">
        <f t="shared" si="52"/>
        <v>1189</v>
      </c>
      <c r="K63" s="14" t="s">
        <v>14</v>
      </c>
    </row>
    <row r="64" spans="1:14" ht="62.25" customHeight="1" x14ac:dyDescent="0.3">
      <c r="A64" s="7">
        <v>53</v>
      </c>
      <c r="B64" s="19" t="s">
        <v>117</v>
      </c>
      <c r="C64" s="9">
        <f>C65</f>
        <v>0</v>
      </c>
      <c r="D64" s="9">
        <f t="shared" ref="D64:J64" si="53">D65</f>
        <v>0</v>
      </c>
      <c r="E64" s="9">
        <f t="shared" si="53"/>
        <v>0</v>
      </c>
      <c r="F64" s="106">
        <f t="shared" si="53"/>
        <v>0</v>
      </c>
      <c r="G64" s="9">
        <f t="shared" si="53"/>
        <v>0</v>
      </c>
      <c r="H64" s="9">
        <f t="shared" si="53"/>
        <v>0</v>
      </c>
      <c r="I64" s="9">
        <f t="shared" si="53"/>
        <v>0</v>
      </c>
      <c r="J64" s="9">
        <f t="shared" si="53"/>
        <v>0</v>
      </c>
      <c r="K64" s="10">
        <v>22</v>
      </c>
    </row>
    <row r="65" spans="1:11" ht="22.5" customHeight="1" x14ac:dyDescent="0.3">
      <c r="A65" s="7">
        <v>54</v>
      </c>
      <c r="B65" s="8" t="s">
        <v>8</v>
      </c>
      <c r="C65" s="22">
        <f>SUM(D65:J65)</f>
        <v>0</v>
      </c>
      <c r="D65" s="29">
        <v>0</v>
      </c>
      <c r="E65" s="28">
        <v>0</v>
      </c>
      <c r="F65" s="118">
        <v>0</v>
      </c>
      <c r="G65" s="28">
        <v>0</v>
      </c>
      <c r="H65" s="28">
        <v>0</v>
      </c>
      <c r="I65" s="28">
        <v>0</v>
      </c>
      <c r="J65" s="28">
        <v>0</v>
      </c>
      <c r="K65" s="14" t="s">
        <v>14</v>
      </c>
    </row>
    <row r="66" spans="1:11" ht="142.5" customHeight="1" x14ac:dyDescent="0.3">
      <c r="A66" s="7">
        <v>55</v>
      </c>
      <c r="B66" s="19" t="s">
        <v>118</v>
      </c>
      <c r="C66" s="9">
        <f>C67</f>
        <v>9704.5329600000005</v>
      </c>
      <c r="D66" s="26">
        <f t="shared" ref="D66:J66" si="54">D67</f>
        <v>2164.5</v>
      </c>
      <c r="E66" s="26">
        <f t="shared" si="54"/>
        <v>1289.7</v>
      </c>
      <c r="F66" s="106">
        <f t="shared" si="54"/>
        <v>1479.3</v>
      </c>
      <c r="G66" s="26">
        <f t="shared" si="54"/>
        <v>1204.0329599999995</v>
      </c>
      <c r="H66" s="26">
        <f t="shared" si="54"/>
        <v>1189</v>
      </c>
      <c r="I66" s="26">
        <f t="shared" si="54"/>
        <v>1189</v>
      </c>
      <c r="J66" s="26">
        <f t="shared" si="54"/>
        <v>1189</v>
      </c>
      <c r="K66" s="30" t="s">
        <v>29</v>
      </c>
    </row>
    <row r="67" spans="1:11" ht="22.5" customHeight="1" x14ac:dyDescent="0.3">
      <c r="A67" s="7">
        <v>56</v>
      </c>
      <c r="B67" s="8" t="s">
        <v>9</v>
      </c>
      <c r="C67" s="22">
        <f>SUM(D67:J67)</f>
        <v>9704.5329600000005</v>
      </c>
      <c r="D67" s="29">
        <v>2164.5</v>
      </c>
      <c r="E67" s="28">
        <v>1289.7</v>
      </c>
      <c r="F67" s="118">
        <v>1479.3</v>
      </c>
      <c r="G67" s="28">
        <f>7070.13376-5866.1008</f>
        <v>1204.0329599999995</v>
      </c>
      <c r="H67" s="28">
        <v>1189</v>
      </c>
      <c r="I67" s="28">
        <v>1189</v>
      </c>
      <c r="J67" s="28">
        <v>1189</v>
      </c>
      <c r="K67" s="14" t="s">
        <v>14</v>
      </c>
    </row>
    <row r="68" spans="1:11" s="4" customFormat="1" ht="20.25" x14ac:dyDescent="0.3">
      <c r="A68" s="7">
        <v>57</v>
      </c>
      <c r="B68" s="206" t="s">
        <v>31</v>
      </c>
      <c r="C68" s="190"/>
      <c r="D68" s="190"/>
      <c r="E68" s="190"/>
      <c r="F68" s="190"/>
      <c r="G68" s="190"/>
      <c r="H68" s="190"/>
      <c r="I68" s="190"/>
      <c r="J68" s="190"/>
      <c r="K68" s="190"/>
    </row>
    <row r="69" spans="1:11" s="4" customFormat="1" ht="40.5" x14ac:dyDescent="0.3">
      <c r="A69" s="7">
        <v>58</v>
      </c>
      <c r="B69" s="31" t="s">
        <v>18</v>
      </c>
      <c r="C69" s="9">
        <f t="shared" ref="C69:C77" si="55">SUM(D69:J69)</f>
        <v>3387.0868599999999</v>
      </c>
      <c r="D69" s="9">
        <f t="shared" ref="D69:J69" si="56">SUM(D70:D72)</f>
        <v>70</v>
      </c>
      <c r="E69" s="9">
        <f t="shared" si="56"/>
        <v>681.00736000000006</v>
      </c>
      <c r="F69" s="106">
        <f t="shared" si="56"/>
        <v>827.74950000000001</v>
      </c>
      <c r="G69" s="9">
        <f t="shared" si="56"/>
        <v>608.92999999999995</v>
      </c>
      <c r="H69" s="9">
        <f t="shared" si="56"/>
        <v>392.2</v>
      </c>
      <c r="I69" s="9">
        <f t="shared" si="56"/>
        <v>414.3</v>
      </c>
      <c r="J69" s="9">
        <f t="shared" si="56"/>
        <v>392.90000000000003</v>
      </c>
      <c r="K69" s="14" t="s">
        <v>14</v>
      </c>
    </row>
    <row r="70" spans="1:11" s="4" customFormat="1" ht="20.25" x14ac:dyDescent="0.3">
      <c r="A70" s="7">
        <v>59</v>
      </c>
      <c r="B70" s="31" t="s">
        <v>32</v>
      </c>
      <c r="C70" s="9">
        <f t="shared" si="55"/>
        <v>0</v>
      </c>
      <c r="D70" s="9">
        <f t="shared" ref="D70:J70" si="57">SUM(D75,D80)</f>
        <v>0</v>
      </c>
      <c r="E70" s="9">
        <f t="shared" si="57"/>
        <v>0</v>
      </c>
      <c r="F70" s="106">
        <f t="shared" si="57"/>
        <v>0</v>
      </c>
      <c r="G70" s="9">
        <f t="shared" si="57"/>
        <v>0</v>
      </c>
      <c r="H70" s="9">
        <f t="shared" si="57"/>
        <v>0</v>
      </c>
      <c r="I70" s="9">
        <f t="shared" si="57"/>
        <v>0</v>
      </c>
      <c r="J70" s="9">
        <f t="shared" si="57"/>
        <v>0</v>
      </c>
      <c r="K70" s="14" t="s">
        <v>14</v>
      </c>
    </row>
    <row r="71" spans="1:11" s="4" customFormat="1" ht="20.25" x14ac:dyDescent="0.3">
      <c r="A71" s="7">
        <v>60</v>
      </c>
      <c r="B71" s="31" t="s">
        <v>3</v>
      </c>
      <c r="C71" s="9">
        <f t="shared" si="55"/>
        <v>3387.0868599999999</v>
      </c>
      <c r="D71" s="9">
        <f t="shared" ref="D71:J72" si="58">SUM(D76,D81)</f>
        <v>70</v>
      </c>
      <c r="E71" s="9">
        <f>SUM(E76,E81)</f>
        <v>681.00736000000006</v>
      </c>
      <c r="F71" s="106">
        <f>SUM(F76,F81)</f>
        <v>827.74950000000001</v>
      </c>
      <c r="G71" s="9">
        <f t="shared" si="58"/>
        <v>608.92999999999995</v>
      </c>
      <c r="H71" s="9">
        <f t="shared" ref="H71:I71" si="59">SUM(H76,H81)</f>
        <v>392.2</v>
      </c>
      <c r="I71" s="9">
        <f t="shared" si="59"/>
        <v>414.3</v>
      </c>
      <c r="J71" s="9">
        <f t="shared" si="58"/>
        <v>392.90000000000003</v>
      </c>
      <c r="K71" s="14" t="s">
        <v>14</v>
      </c>
    </row>
    <row r="72" spans="1:11" s="4" customFormat="1" ht="20.25" x14ac:dyDescent="0.3">
      <c r="A72" s="7">
        <v>61</v>
      </c>
      <c r="B72" s="31" t="s">
        <v>33</v>
      </c>
      <c r="C72" s="9">
        <f t="shared" si="55"/>
        <v>0</v>
      </c>
      <c r="D72" s="9">
        <f t="shared" si="58"/>
        <v>0</v>
      </c>
      <c r="E72" s="9">
        <f t="shared" si="58"/>
        <v>0</v>
      </c>
      <c r="F72" s="106">
        <f t="shared" si="58"/>
        <v>0</v>
      </c>
      <c r="G72" s="9">
        <f t="shared" si="58"/>
        <v>0</v>
      </c>
      <c r="H72" s="9">
        <f t="shared" ref="H72:I72" si="60">SUM(H77,H82)</f>
        <v>0</v>
      </c>
      <c r="I72" s="9">
        <f t="shared" si="60"/>
        <v>0</v>
      </c>
      <c r="J72" s="9">
        <f t="shared" si="58"/>
        <v>0</v>
      </c>
      <c r="K72" s="14" t="s">
        <v>14</v>
      </c>
    </row>
    <row r="73" spans="1:11" s="4" customFormat="1" ht="20.25" x14ac:dyDescent="0.3">
      <c r="A73" s="7">
        <v>62</v>
      </c>
      <c r="B73" s="189" t="s">
        <v>7</v>
      </c>
      <c r="C73" s="189"/>
      <c r="D73" s="189"/>
      <c r="E73" s="189"/>
      <c r="F73" s="189"/>
      <c r="G73" s="189"/>
      <c r="H73" s="189"/>
      <c r="I73" s="189"/>
      <c r="J73" s="189"/>
      <c r="K73" s="189"/>
    </row>
    <row r="74" spans="1:11" s="4" customFormat="1" ht="60.75" customHeight="1" x14ac:dyDescent="0.3">
      <c r="A74" s="7">
        <v>63</v>
      </c>
      <c r="B74" s="32" t="s">
        <v>16</v>
      </c>
      <c r="C74" s="9">
        <f t="shared" si="55"/>
        <v>0</v>
      </c>
      <c r="D74" s="9">
        <f t="shared" ref="D74:J74" si="61">SUM(D75:D77)</f>
        <v>0</v>
      </c>
      <c r="E74" s="9">
        <f t="shared" si="61"/>
        <v>0</v>
      </c>
      <c r="F74" s="106">
        <f t="shared" si="61"/>
        <v>0</v>
      </c>
      <c r="G74" s="9">
        <f t="shared" si="61"/>
        <v>0</v>
      </c>
      <c r="H74" s="9">
        <f t="shared" si="61"/>
        <v>0</v>
      </c>
      <c r="I74" s="9">
        <f t="shared" si="61"/>
        <v>0</v>
      </c>
      <c r="J74" s="9">
        <f t="shared" si="61"/>
        <v>0</v>
      </c>
      <c r="K74" s="14" t="s">
        <v>14</v>
      </c>
    </row>
    <row r="75" spans="1:11" s="4" customFormat="1" ht="20.25" x14ac:dyDescent="0.3">
      <c r="A75" s="7">
        <v>64</v>
      </c>
      <c r="B75" s="27" t="s">
        <v>2</v>
      </c>
      <c r="C75" s="9">
        <f t="shared" si="55"/>
        <v>0</v>
      </c>
      <c r="D75" s="9">
        <v>0</v>
      </c>
      <c r="E75" s="9">
        <v>0</v>
      </c>
      <c r="F75" s="106">
        <v>0</v>
      </c>
      <c r="G75" s="9">
        <v>0</v>
      </c>
      <c r="H75" s="9">
        <v>0</v>
      </c>
      <c r="I75" s="9">
        <v>0</v>
      </c>
      <c r="J75" s="9">
        <v>0</v>
      </c>
      <c r="K75" s="14" t="s">
        <v>14</v>
      </c>
    </row>
    <row r="76" spans="1:11" s="4" customFormat="1" ht="20.25" x14ac:dyDescent="0.3">
      <c r="A76" s="7">
        <v>65</v>
      </c>
      <c r="B76" s="27" t="s">
        <v>3</v>
      </c>
      <c r="C76" s="9">
        <f t="shared" si="55"/>
        <v>0</v>
      </c>
      <c r="D76" s="9">
        <v>0</v>
      </c>
      <c r="E76" s="9">
        <v>0</v>
      </c>
      <c r="F76" s="106">
        <v>0</v>
      </c>
      <c r="G76" s="9">
        <v>0</v>
      </c>
      <c r="H76" s="9">
        <v>0</v>
      </c>
      <c r="I76" s="9">
        <v>0</v>
      </c>
      <c r="J76" s="9">
        <v>0</v>
      </c>
      <c r="K76" s="14" t="s">
        <v>14</v>
      </c>
    </row>
    <row r="77" spans="1:11" s="4" customFormat="1" ht="20.25" x14ac:dyDescent="0.3">
      <c r="A77" s="7">
        <v>66</v>
      </c>
      <c r="B77" s="31" t="s">
        <v>33</v>
      </c>
      <c r="C77" s="9">
        <f t="shared" si="55"/>
        <v>0</v>
      </c>
      <c r="D77" s="9">
        <v>0</v>
      </c>
      <c r="E77" s="9">
        <v>0</v>
      </c>
      <c r="F77" s="106">
        <v>0</v>
      </c>
      <c r="G77" s="9">
        <v>0</v>
      </c>
      <c r="H77" s="9">
        <v>0</v>
      </c>
      <c r="I77" s="9">
        <v>0</v>
      </c>
      <c r="J77" s="9">
        <v>0</v>
      </c>
      <c r="K77" s="14" t="s">
        <v>14</v>
      </c>
    </row>
    <row r="78" spans="1:11" s="4" customFormat="1" ht="20.25" x14ac:dyDescent="0.3">
      <c r="A78" s="7">
        <v>67</v>
      </c>
      <c r="B78" s="190" t="s">
        <v>30</v>
      </c>
      <c r="C78" s="190"/>
      <c r="D78" s="190"/>
      <c r="E78" s="190"/>
      <c r="F78" s="190"/>
      <c r="G78" s="190"/>
      <c r="H78" s="190"/>
      <c r="I78" s="190"/>
      <c r="J78" s="190"/>
      <c r="K78" s="191"/>
    </row>
    <row r="79" spans="1:11" s="4" customFormat="1" ht="40.5" x14ac:dyDescent="0.3">
      <c r="A79" s="7">
        <v>68</v>
      </c>
      <c r="B79" s="27" t="s">
        <v>6</v>
      </c>
      <c r="C79" s="9">
        <f t="shared" ref="C79:C108" si="62">SUM(D79:J79)</f>
        <v>3387.0868599999999</v>
      </c>
      <c r="D79" s="33">
        <f t="shared" ref="D79:J79" si="63">D80+D81+D82</f>
        <v>70</v>
      </c>
      <c r="E79" s="33">
        <f t="shared" si="63"/>
        <v>681.00736000000006</v>
      </c>
      <c r="F79" s="99">
        <f t="shared" si="63"/>
        <v>827.74950000000001</v>
      </c>
      <c r="G79" s="33">
        <f t="shared" si="63"/>
        <v>608.92999999999995</v>
      </c>
      <c r="H79" s="33">
        <f t="shared" si="63"/>
        <v>392.2</v>
      </c>
      <c r="I79" s="33">
        <f t="shared" si="63"/>
        <v>414.3</v>
      </c>
      <c r="J79" s="33">
        <f t="shared" si="63"/>
        <v>392.90000000000003</v>
      </c>
      <c r="K79" s="14" t="s">
        <v>14</v>
      </c>
    </row>
    <row r="80" spans="1:11" s="4" customFormat="1" ht="20.25" x14ac:dyDescent="0.3">
      <c r="A80" s="7">
        <v>69</v>
      </c>
      <c r="B80" s="27" t="s">
        <v>2</v>
      </c>
      <c r="C80" s="9">
        <f t="shared" si="62"/>
        <v>0</v>
      </c>
      <c r="D80" s="33">
        <f>D84+D87+D106+D90+D94+D98+D102</f>
        <v>0</v>
      </c>
      <c r="E80" s="33">
        <f t="shared" ref="E80:J80" si="64">E84+E87+E106+E90+E94+E98+E102</f>
        <v>0</v>
      </c>
      <c r="F80" s="99">
        <f t="shared" si="64"/>
        <v>0</v>
      </c>
      <c r="G80" s="33">
        <f t="shared" si="64"/>
        <v>0</v>
      </c>
      <c r="H80" s="33">
        <f t="shared" ref="H80:I80" si="65">H84+H87+H106+H90+H94+H98+H102</f>
        <v>0</v>
      </c>
      <c r="I80" s="33">
        <f t="shared" si="65"/>
        <v>0</v>
      </c>
      <c r="J80" s="33">
        <f t="shared" si="64"/>
        <v>0</v>
      </c>
      <c r="K80" s="14" t="s">
        <v>14</v>
      </c>
    </row>
    <row r="81" spans="1:11" s="4" customFormat="1" ht="20.25" x14ac:dyDescent="0.3">
      <c r="A81" s="7">
        <v>70</v>
      </c>
      <c r="B81" s="27" t="s">
        <v>3</v>
      </c>
      <c r="C81" s="9">
        <f t="shared" si="62"/>
        <v>3387.0868599999999</v>
      </c>
      <c r="D81" s="33">
        <f>D85+D88+D107+D91+D103+D95+D99</f>
        <v>70</v>
      </c>
      <c r="E81" s="33">
        <f>E85+E88+E107+E91+E103+E95+E99</f>
        <v>681.00736000000006</v>
      </c>
      <c r="F81" s="99">
        <f>F85+F88+F107+F91+F103+F95+F99</f>
        <v>827.74950000000001</v>
      </c>
      <c r="G81" s="33">
        <f t="shared" ref="G81:J81" si="66">G85+G88+G107+G91+G103+G95+G99</f>
        <v>608.92999999999995</v>
      </c>
      <c r="H81" s="33">
        <f t="shared" ref="H81:I81" si="67">H85+H88+H107+H91+H103+H95+H99</f>
        <v>392.2</v>
      </c>
      <c r="I81" s="33">
        <f t="shared" si="67"/>
        <v>414.3</v>
      </c>
      <c r="J81" s="33">
        <f t="shared" si="66"/>
        <v>392.90000000000003</v>
      </c>
      <c r="K81" s="14" t="s">
        <v>14</v>
      </c>
    </row>
    <row r="82" spans="1:11" s="4" customFormat="1" ht="20.25" x14ac:dyDescent="0.3">
      <c r="A82" s="7">
        <v>71</v>
      </c>
      <c r="B82" s="31" t="s">
        <v>33</v>
      </c>
      <c r="C82" s="9">
        <f t="shared" si="62"/>
        <v>0</v>
      </c>
      <c r="D82" s="33">
        <f>D108+D92+D104+D96+D100</f>
        <v>0</v>
      </c>
      <c r="E82" s="33">
        <f t="shared" ref="E82:J82" si="68">E108+E92+E104+E96+E100</f>
        <v>0</v>
      </c>
      <c r="F82" s="99">
        <f t="shared" si="68"/>
        <v>0</v>
      </c>
      <c r="G82" s="33">
        <f t="shared" si="68"/>
        <v>0</v>
      </c>
      <c r="H82" s="33">
        <f t="shared" ref="H82:I82" si="69">H108+H92+H104+H96+H100</f>
        <v>0</v>
      </c>
      <c r="I82" s="33">
        <f t="shared" si="69"/>
        <v>0</v>
      </c>
      <c r="J82" s="33">
        <f t="shared" si="68"/>
        <v>0</v>
      </c>
      <c r="K82" s="14" t="s">
        <v>14</v>
      </c>
    </row>
    <row r="83" spans="1:11" s="4" customFormat="1" ht="101.25" x14ac:dyDescent="0.3">
      <c r="A83" s="7">
        <v>72</v>
      </c>
      <c r="B83" s="31" t="s">
        <v>119</v>
      </c>
      <c r="C83" s="9">
        <f t="shared" si="62"/>
        <v>190</v>
      </c>
      <c r="D83" s="9">
        <f t="shared" ref="D83:J83" si="70">D84+D85</f>
        <v>70</v>
      </c>
      <c r="E83" s="9">
        <f t="shared" si="70"/>
        <v>120</v>
      </c>
      <c r="F83" s="106">
        <f t="shared" si="70"/>
        <v>0</v>
      </c>
      <c r="G83" s="9">
        <f t="shared" si="70"/>
        <v>0</v>
      </c>
      <c r="H83" s="9">
        <f t="shared" si="70"/>
        <v>0</v>
      </c>
      <c r="I83" s="9">
        <f t="shared" si="70"/>
        <v>0</v>
      </c>
      <c r="J83" s="9">
        <f t="shared" si="70"/>
        <v>0</v>
      </c>
      <c r="K83" s="34" t="s">
        <v>34</v>
      </c>
    </row>
    <row r="84" spans="1:11" s="4" customFormat="1" ht="20.25" x14ac:dyDescent="0.3">
      <c r="A84" s="7">
        <v>73</v>
      </c>
      <c r="B84" s="31" t="s">
        <v>32</v>
      </c>
      <c r="C84" s="9">
        <f t="shared" si="62"/>
        <v>0</v>
      </c>
      <c r="D84" s="9">
        <v>0</v>
      </c>
      <c r="E84" s="9">
        <v>0</v>
      </c>
      <c r="F84" s="106">
        <v>0</v>
      </c>
      <c r="G84" s="9">
        <v>0</v>
      </c>
      <c r="H84" s="9">
        <v>0</v>
      </c>
      <c r="I84" s="9">
        <v>0</v>
      </c>
      <c r="J84" s="9">
        <v>0</v>
      </c>
      <c r="K84" s="35" t="s">
        <v>14</v>
      </c>
    </row>
    <row r="85" spans="1:11" s="4" customFormat="1" ht="20.25" x14ac:dyDescent="0.3">
      <c r="A85" s="7">
        <v>74</v>
      </c>
      <c r="B85" s="31" t="s">
        <v>3</v>
      </c>
      <c r="C85" s="9">
        <f t="shared" si="62"/>
        <v>190</v>
      </c>
      <c r="D85" s="9">
        <v>70</v>
      </c>
      <c r="E85" s="9">
        <v>120</v>
      </c>
      <c r="F85" s="106">
        <v>0</v>
      </c>
      <c r="G85" s="9">
        <v>0</v>
      </c>
      <c r="H85" s="9">
        <v>0</v>
      </c>
      <c r="I85" s="9">
        <v>0</v>
      </c>
      <c r="J85" s="9">
        <v>0</v>
      </c>
      <c r="K85" s="35" t="s">
        <v>14</v>
      </c>
    </row>
    <row r="86" spans="1:11" s="4" customFormat="1" ht="101.25" x14ac:dyDescent="0.3">
      <c r="A86" s="7">
        <v>75</v>
      </c>
      <c r="B86" s="31" t="s">
        <v>120</v>
      </c>
      <c r="C86" s="9">
        <f t="shared" si="62"/>
        <v>0</v>
      </c>
      <c r="D86" s="9">
        <f t="shared" ref="D86:J86" si="71">D87+D88</f>
        <v>0</v>
      </c>
      <c r="E86" s="9">
        <f t="shared" si="71"/>
        <v>0</v>
      </c>
      <c r="F86" s="106">
        <f t="shared" si="71"/>
        <v>0</v>
      </c>
      <c r="G86" s="9">
        <f t="shared" si="71"/>
        <v>0</v>
      </c>
      <c r="H86" s="9">
        <f t="shared" si="71"/>
        <v>0</v>
      </c>
      <c r="I86" s="9">
        <f t="shared" si="71"/>
        <v>0</v>
      </c>
      <c r="J86" s="9">
        <f t="shared" si="71"/>
        <v>0</v>
      </c>
      <c r="K86" s="36" t="s">
        <v>103</v>
      </c>
    </row>
    <row r="87" spans="1:11" s="4" customFormat="1" ht="20.25" x14ac:dyDescent="0.3">
      <c r="A87" s="7">
        <v>76</v>
      </c>
      <c r="B87" s="31" t="s">
        <v>32</v>
      </c>
      <c r="C87" s="9">
        <f t="shared" si="62"/>
        <v>0</v>
      </c>
      <c r="D87" s="9">
        <v>0</v>
      </c>
      <c r="E87" s="9">
        <v>0</v>
      </c>
      <c r="F87" s="106">
        <v>0</v>
      </c>
      <c r="G87" s="9">
        <v>0</v>
      </c>
      <c r="H87" s="9">
        <v>0</v>
      </c>
      <c r="I87" s="9">
        <v>0</v>
      </c>
      <c r="J87" s="9">
        <v>0</v>
      </c>
      <c r="K87" s="14" t="s">
        <v>14</v>
      </c>
    </row>
    <row r="88" spans="1:11" s="4" customFormat="1" ht="20.25" x14ac:dyDescent="0.3">
      <c r="A88" s="7">
        <v>77</v>
      </c>
      <c r="B88" s="31" t="s">
        <v>3</v>
      </c>
      <c r="C88" s="9">
        <f t="shared" si="62"/>
        <v>0</v>
      </c>
      <c r="D88" s="9">
        <v>0</v>
      </c>
      <c r="E88" s="9">
        <v>0</v>
      </c>
      <c r="F88" s="106">
        <v>0</v>
      </c>
      <c r="G88" s="9">
        <v>0</v>
      </c>
      <c r="H88" s="9">
        <v>0</v>
      </c>
      <c r="I88" s="9">
        <v>0</v>
      </c>
      <c r="J88" s="9">
        <v>0</v>
      </c>
      <c r="K88" s="14" t="s">
        <v>14</v>
      </c>
    </row>
    <row r="89" spans="1:11" s="4" customFormat="1" ht="119.25" customHeight="1" x14ac:dyDescent="0.3">
      <c r="A89" s="7">
        <v>78</v>
      </c>
      <c r="B89" s="31" t="s">
        <v>121</v>
      </c>
      <c r="C89" s="9">
        <f t="shared" si="62"/>
        <v>486.97136</v>
      </c>
      <c r="D89" s="9">
        <f t="shared" ref="D89:J89" si="72">D90+D91+D92</f>
        <v>0</v>
      </c>
      <c r="E89" s="9">
        <f t="shared" si="72"/>
        <v>112.20735999999999</v>
      </c>
      <c r="F89" s="106">
        <f t="shared" si="72"/>
        <v>327.41399999999999</v>
      </c>
      <c r="G89" s="9">
        <f t="shared" si="72"/>
        <v>20</v>
      </c>
      <c r="H89" s="9">
        <f t="shared" si="72"/>
        <v>0</v>
      </c>
      <c r="I89" s="9">
        <f t="shared" si="72"/>
        <v>0</v>
      </c>
      <c r="J89" s="9">
        <f t="shared" si="72"/>
        <v>27.35</v>
      </c>
      <c r="K89" s="34" t="s">
        <v>104</v>
      </c>
    </row>
    <row r="90" spans="1:11" s="4" customFormat="1" ht="20.25" x14ac:dyDescent="0.3">
      <c r="A90" s="7">
        <v>79</v>
      </c>
      <c r="B90" s="31" t="s">
        <v>32</v>
      </c>
      <c r="C90" s="9">
        <f t="shared" si="62"/>
        <v>0</v>
      </c>
      <c r="D90" s="9">
        <v>0</v>
      </c>
      <c r="E90" s="9">
        <v>0</v>
      </c>
      <c r="F90" s="106">
        <v>0</v>
      </c>
      <c r="G90" s="9">
        <v>0</v>
      </c>
      <c r="H90" s="9">
        <v>0</v>
      </c>
      <c r="I90" s="9">
        <v>0</v>
      </c>
      <c r="J90" s="9">
        <v>0</v>
      </c>
      <c r="K90" s="35" t="s">
        <v>14</v>
      </c>
    </row>
    <row r="91" spans="1:11" s="4" customFormat="1" ht="20.25" x14ac:dyDescent="0.3">
      <c r="A91" s="7">
        <v>80</v>
      </c>
      <c r="B91" s="31" t="s">
        <v>3</v>
      </c>
      <c r="C91" s="9">
        <f t="shared" si="62"/>
        <v>486.97136</v>
      </c>
      <c r="D91" s="9">
        <v>0</v>
      </c>
      <c r="E91" s="9">
        <v>112.20735999999999</v>
      </c>
      <c r="F91" s="106">
        <v>327.41399999999999</v>
      </c>
      <c r="G91" s="9">
        <v>20</v>
      </c>
      <c r="H91" s="9">
        <v>0</v>
      </c>
      <c r="I91" s="9">
        <v>0</v>
      </c>
      <c r="J91" s="9">
        <v>27.35</v>
      </c>
      <c r="K91" s="35" t="s">
        <v>14</v>
      </c>
    </row>
    <row r="92" spans="1:11" s="4" customFormat="1" ht="20.25" x14ac:dyDescent="0.3">
      <c r="A92" s="7">
        <v>81</v>
      </c>
      <c r="B92" s="31" t="s">
        <v>33</v>
      </c>
      <c r="C92" s="9">
        <f t="shared" si="62"/>
        <v>0</v>
      </c>
      <c r="D92" s="9">
        <v>0</v>
      </c>
      <c r="E92" s="9">
        <v>0</v>
      </c>
      <c r="F92" s="106">
        <v>0</v>
      </c>
      <c r="G92" s="9">
        <v>0</v>
      </c>
      <c r="H92" s="9">
        <v>0</v>
      </c>
      <c r="I92" s="9">
        <v>0</v>
      </c>
      <c r="J92" s="9">
        <v>0</v>
      </c>
      <c r="K92" s="35" t="s">
        <v>14</v>
      </c>
    </row>
    <row r="93" spans="1:11" s="4" customFormat="1" ht="119.25" customHeight="1" x14ac:dyDescent="0.3">
      <c r="A93" s="7">
        <v>82</v>
      </c>
      <c r="B93" s="31" t="s">
        <v>122</v>
      </c>
      <c r="C93" s="9">
        <f t="shared" ref="C93:C96" si="73">SUM(D93:J93)</f>
        <v>0</v>
      </c>
      <c r="D93" s="9">
        <f t="shared" ref="D93:J93" si="74">D94+D95+D96</f>
        <v>0</v>
      </c>
      <c r="E93" s="9">
        <f t="shared" si="74"/>
        <v>0</v>
      </c>
      <c r="F93" s="106">
        <f t="shared" si="74"/>
        <v>0</v>
      </c>
      <c r="G93" s="9">
        <f t="shared" si="74"/>
        <v>0</v>
      </c>
      <c r="H93" s="9">
        <f t="shared" si="74"/>
        <v>0</v>
      </c>
      <c r="I93" s="9">
        <f t="shared" si="74"/>
        <v>0</v>
      </c>
      <c r="J93" s="9">
        <f t="shared" si="74"/>
        <v>0</v>
      </c>
      <c r="K93" s="34" t="s">
        <v>104</v>
      </c>
    </row>
    <row r="94" spans="1:11" s="4" customFormat="1" ht="20.25" x14ac:dyDescent="0.3">
      <c r="A94" s="7">
        <v>83</v>
      </c>
      <c r="B94" s="31" t="s">
        <v>32</v>
      </c>
      <c r="C94" s="9">
        <f t="shared" si="73"/>
        <v>0</v>
      </c>
      <c r="D94" s="9">
        <v>0</v>
      </c>
      <c r="E94" s="9">
        <v>0</v>
      </c>
      <c r="F94" s="106">
        <v>0</v>
      </c>
      <c r="G94" s="9">
        <v>0</v>
      </c>
      <c r="H94" s="9">
        <v>0</v>
      </c>
      <c r="I94" s="9">
        <v>0</v>
      </c>
      <c r="J94" s="9">
        <v>0</v>
      </c>
      <c r="K94" s="35" t="s">
        <v>14</v>
      </c>
    </row>
    <row r="95" spans="1:11" s="4" customFormat="1" ht="20.25" x14ac:dyDescent="0.3">
      <c r="A95" s="7">
        <v>84</v>
      </c>
      <c r="B95" s="31" t="s">
        <v>3</v>
      </c>
      <c r="C95" s="9">
        <f t="shared" si="73"/>
        <v>0</v>
      </c>
      <c r="D95" s="9">
        <v>0</v>
      </c>
      <c r="E95" s="9">
        <v>0</v>
      </c>
      <c r="F95" s="106">
        <v>0</v>
      </c>
      <c r="G95" s="9">
        <v>0</v>
      </c>
      <c r="H95" s="9">
        <v>0</v>
      </c>
      <c r="I95" s="9">
        <v>0</v>
      </c>
      <c r="J95" s="9">
        <v>0</v>
      </c>
      <c r="K95" s="35" t="s">
        <v>14</v>
      </c>
    </row>
    <row r="96" spans="1:11" s="4" customFormat="1" ht="20.25" x14ac:dyDescent="0.3">
      <c r="A96" s="7">
        <v>85</v>
      </c>
      <c r="B96" s="31" t="s">
        <v>33</v>
      </c>
      <c r="C96" s="9">
        <f t="shared" si="73"/>
        <v>0</v>
      </c>
      <c r="D96" s="9">
        <v>0</v>
      </c>
      <c r="E96" s="9">
        <v>0</v>
      </c>
      <c r="F96" s="106">
        <v>0</v>
      </c>
      <c r="G96" s="9">
        <v>0</v>
      </c>
      <c r="H96" s="9">
        <v>0</v>
      </c>
      <c r="I96" s="9">
        <v>0</v>
      </c>
      <c r="J96" s="9">
        <v>0</v>
      </c>
      <c r="K96" s="35" t="s">
        <v>14</v>
      </c>
    </row>
    <row r="97" spans="1:11" s="4" customFormat="1" ht="119.25" customHeight="1" x14ac:dyDescent="0.3">
      <c r="A97" s="7">
        <v>86</v>
      </c>
      <c r="B97" s="31" t="s">
        <v>123</v>
      </c>
      <c r="C97" s="9">
        <f t="shared" ref="C97:C100" si="75">SUM(D97:J97)</f>
        <v>0</v>
      </c>
      <c r="D97" s="9">
        <f t="shared" ref="D97:J97" si="76">D98+D99+D100</f>
        <v>0</v>
      </c>
      <c r="E97" s="9">
        <f t="shared" si="76"/>
        <v>0</v>
      </c>
      <c r="F97" s="106">
        <f t="shared" si="76"/>
        <v>0</v>
      </c>
      <c r="G97" s="9">
        <f t="shared" si="76"/>
        <v>0</v>
      </c>
      <c r="H97" s="9">
        <f t="shared" si="76"/>
        <v>0</v>
      </c>
      <c r="I97" s="9">
        <f t="shared" si="76"/>
        <v>0</v>
      </c>
      <c r="J97" s="9">
        <f t="shared" si="76"/>
        <v>0</v>
      </c>
      <c r="K97" s="34" t="s">
        <v>104</v>
      </c>
    </row>
    <row r="98" spans="1:11" s="4" customFormat="1" ht="20.25" x14ac:dyDescent="0.3">
      <c r="A98" s="7">
        <v>87</v>
      </c>
      <c r="B98" s="31" t="s">
        <v>32</v>
      </c>
      <c r="C98" s="9">
        <f t="shared" si="75"/>
        <v>0</v>
      </c>
      <c r="D98" s="9">
        <v>0</v>
      </c>
      <c r="E98" s="9">
        <v>0</v>
      </c>
      <c r="F98" s="106">
        <v>0</v>
      </c>
      <c r="G98" s="9">
        <v>0</v>
      </c>
      <c r="H98" s="9">
        <v>0</v>
      </c>
      <c r="I98" s="9">
        <v>0</v>
      </c>
      <c r="J98" s="9">
        <v>0</v>
      </c>
      <c r="K98" s="35" t="s">
        <v>14</v>
      </c>
    </row>
    <row r="99" spans="1:11" s="4" customFormat="1" ht="20.25" x14ac:dyDescent="0.3">
      <c r="A99" s="7">
        <v>88</v>
      </c>
      <c r="B99" s="31" t="s">
        <v>3</v>
      </c>
      <c r="C99" s="9">
        <f t="shared" si="75"/>
        <v>0</v>
      </c>
      <c r="D99" s="9">
        <v>0</v>
      </c>
      <c r="E99" s="9">
        <v>0</v>
      </c>
      <c r="F99" s="106">
        <v>0</v>
      </c>
      <c r="G99" s="9">
        <v>0</v>
      </c>
      <c r="H99" s="9">
        <v>0</v>
      </c>
      <c r="I99" s="9">
        <v>0</v>
      </c>
      <c r="J99" s="9">
        <v>0</v>
      </c>
      <c r="K99" s="35" t="s">
        <v>14</v>
      </c>
    </row>
    <row r="100" spans="1:11" s="4" customFormat="1" ht="20.25" x14ac:dyDescent="0.3">
      <c r="A100" s="7">
        <v>89</v>
      </c>
      <c r="B100" s="31" t="s">
        <v>33</v>
      </c>
      <c r="C100" s="9">
        <f t="shared" si="75"/>
        <v>0</v>
      </c>
      <c r="D100" s="9">
        <v>0</v>
      </c>
      <c r="E100" s="9">
        <v>0</v>
      </c>
      <c r="F100" s="106">
        <v>0</v>
      </c>
      <c r="G100" s="9">
        <v>0</v>
      </c>
      <c r="H100" s="9">
        <v>0</v>
      </c>
      <c r="I100" s="9">
        <v>0</v>
      </c>
      <c r="J100" s="9">
        <v>0</v>
      </c>
      <c r="K100" s="35" t="s">
        <v>14</v>
      </c>
    </row>
    <row r="101" spans="1:11" s="4" customFormat="1" ht="60.75" x14ac:dyDescent="0.3">
      <c r="A101" s="7">
        <v>90</v>
      </c>
      <c r="B101" s="31" t="s">
        <v>124</v>
      </c>
      <c r="C101" s="9">
        <f>SUM(D101:J101)</f>
        <v>2710.1155000000003</v>
      </c>
      <c r="D101" s="9">
        <f>SUM(D102:D104)</f>
        <v>0</v>
      </c>
      <c r="E101" s="9">
        <f t="shared" ref="E101" si="77">SUM(E102:E104)</f>
        <v>448.8</v>
      </c>
      <c r="F101" s="106">
        <f t="shared" ref="F101" si="78">SUM(F102:F104)</f>
        <v>500.33550000000002</v>
      </c>
      <c r="G101" s="9">
        <f t="shared" ref="G101" si="79">SUM(G102:G104)</f>
        <v>588.92999999999995</v>
      </c>
      <c r="H101" s="9">
        <f t="shared" ref="H101:J101" si="80">SUM(H102:H104)</f>
        <v>392.2</v>
      </c>
      <c r="I101" s="9">
        <f t="shared" ref="I101" si="81">SUM(I102:I104)</f>
        <v>414.3</v>
      </c>
      <c r="J101" s="9">
        <f t="shared" si="80"/>
        <v>365.55</v>
      </c>
      <c r="K101" s="34" t="s">
        <v>105</v>
      </c>
    </row>
    <row r="102" spans="1:11" s="4" customFormat="1" ht="20.25" x14ac:dyDescent="0.3">
      <c r="A102" s="7">
        <v>91</v>
      </c>
      <c r="B102" s="31" t="s">
        <v>32</v>
      </c>
      <c r="C102" s="9">
        <f>SUM(D102:J102)</f>
        <v>0</v>
      </c>
      <c r="D102" s="9">
        <v>0</v>
      </c>
      <c r="E102" s="9">
        <v>0</v>
      </c>
      <c r="F102" s="106">
        <v>0</v>
      </c>
      <c r="G102" s="9">
        <v>0</v>
      </c>
      <c r="H102" s="9">
        <v>0</v>
      </c>
      <c r="I102" s="9">
        <v>0</v>
      </c>
      <c r="J102" s="9">
        <v>0</v>
      </c>
      <c r="K102" s="35" t="s">
        <v>14</v>
      </c>
    </row>
    <row r="103" spans="1:11" s="41" customFormat="1" ht="20.25" x14ac:dyDescent="0.3">
      <c r="A103" s="7">
        <v>92</v>
      </c>
      <c r="B103" s="38" t="s">
        <v>3</v>
      </c>
      <c r="C103" s="39">
        <f>SUM(D103:J103)</f>
        <v>2710.1155000000003</v>
      </c>
      <c r="D103" s="39">
        <v>0</v>
      </c>
      <c r="E103" s="39">
        <v>448.8</v>
      </c>
      <c r="F103" s="119">
        <v>500.33550000000002</v>
      </c>
      <c r="G103" s="39">
        <v>588.92999999999995</v>
      </c>
      <c r="H103" s="39">
        <v>392.2</v>
      </c>
      <c r="I103" s="39">
        <v>414.3</v>
      </c>
      <c r="J103" s="39">
        <v>365.55</v>
      </c>
      <c r="K103" s="40" t="s">
        <v>14</v>
      </c>
    </row>
    <row r="104" spans="1:11" s="4" customFormat="1" ht="20.25" x14ac:dyDescent="0.3">
      <c r="A104" s="7">
        <v>93</v>
      </c>
      <c r="B104" s="31" t="s">
        <v>33</v>
      </c>
      <c r="C104" s="9">
        <f t="shared" ref="C104" si="82">SUM(D104:J104)</f>
        <v>0</v>
      </c>
      <c r="D104" s="9">
        <v>0</v>
      </c>
      <c r="E104" s="9">
        <v>0</v>
      </c>
      <c r="F104" s="106">
        <v>0</v>
      </c>
      <c r="G104" s="9">
        <v>0</v>
      </c>
      <c r="H104" s="9">
        <v>0</v>
      </c>
      <c r="I104" s="9">
        <v>0</v>
      </c>
      <c r="J104" s="9">
        <v>0</v>
      </c>
      <c r="K104" s="35" t="s">
        <v>14</v>
      </c>
    </row>
    <row r="105" spans="1:11" s="4" customFormat="1" ht="60.75" x14ac:dyDescent="0.3">
      <c r="A105" s="7">
        <v>94</v>
      </c>
      <c r="B105" s="31" t="s">
        <v>125</v>
      </c>
      <c r="C105" s="9">
        <f t="shared" si="62"/>
        <v>0</v>
      </c>
      <c r="D105" s="9">
        <f t="shared" ref="D105:J105" si="83">D106+D107+D108</f>
        <v>0</v>
      </c>
      <c r="E105" s="9">
        <f t="shared" si="83"/>
        <v>0</v>
      </c>
      <c r="F105" s="106">
        <f t="shared" si="83"/>
        <v>0</v>
      </c>
      <c r="G105" s="9">
        <f t="shared" si="83"/>
        <v>0</v>
      </c>
      <c r="H105" s="9">
        <f t="shared" si="83"/>
        <v>0</v>
      </c>
      <c r="I105" s="9">
        <f t="shared" si="83"/>
        <v>0</v>
      </c>
      <c r="J105" s="9">
        <f t="shared" si="83"/>
        <v>0</v>
      </c>
      <c r="K105" s="36" t="s">
        <v>104</v>
      </c>
    </row>
    <row r="106" spans="1:11" s="4" customFormat="1" ht="20.25" x14ac:dyDescent="0.3">
      <c r="A106" s="7">
        <v>95</v>
      </c>
      <c r="B106" s="31" t="s">
        <v>32</v>
      </c>
      <c r="C106" s="9">
        <f t="shared" si="62"/>
        <v>0</v>
      </c>
      <c r="D106" s="9">
        <v>0</v>
      </c>
      <c r="E106" s="9">
        <v>0</v>
      </c>
      <c r="F106" s="106">
        <v>0</v>
      </c>
      <c r="G106" s="9">
        <v>0</v>
      </c>
      <c r="H106" s="9">
        <v>0</v>
      </c>
      <c r="I106" s="9">
        <v>0</v>
      </c>
      <c r="J106" s="9">
        <v>0</v>
      </c>
      <c r="K106" s="35" t="s">
        <v>14</v>
      </c>
    </row>
    <row r="107" spans="1:11" s="4" customFormat="1" ht="20.25" x14ac:dyDescent="0.3">
      <c r="A107" s="7">
        <v>96</v>
      </c>
      <c r="B107" s="31" t="s">
        <v>3</v>
      </c>
      <c r="C107" s="9">
        <f t="shared" si="62"/>
        <v>0</v>
      </c>
      <c r="D107" s="9">
        <v>0</v>
      </c>
      <c r="E107" s="9">
        <v>0</v>
      </c>
      <c r="F107" s="106">
        <v>0</v>
      </c>
      <c r="G107" s="9">
        <v>0</v>
      </c>
      <c r="H107" s="9">
        <v>0</v>
      </c>
      <c r="I107" s="9">
        <v>0</v>
      </c>
      <c r="J107" s="9">
        <v>0</v>
      </c>
      <c r="K107" s="35" t="s">
        <v>14</v>
      </c>
    </row>
    <row r="108" spans="1:11" s="4" customFormat="1" ht="20.25" x14ac:dyDescent="0.3">
      <c r="A108" s="7">
        <v>97</v>
      </c>
      <c r="B108" s="31" t="s">
        <v>33</v>
      </c>
      <c r="C108" s="9">
        <f t="shared" si="62"/>
        <v>0</v>
      </c>
      <c r="D108" s="9">
        <v>0</v>
      </c>
      <c r="E108" s="9">
        <v>0</v>
      </c>
      <c r="F108" s="106">
        <v>0</v>
      </c>
      <c r="G108" s="9">
        <v>0</v>
      </c>
      <c r="H108" s="9">
        <v>0</v>
      </c>
      <c r="I108" s="9">
        <v>0</v>
      </c>
      <c r="J108" s="9">
        <v>0</v>
      </c>
      <c r="K108" s="35" t="s">
        <v>14</v>
      </c>
    </row>
    <row r="109" spans="1:11" s="4" customFormat="1" ht="31.5" customHeight="1" x14ac:dyDescent="0.2">
      <c r="A109" s="7">
        <f>A108+1</f>
        <v>98</v>
      </c>
      <c r="B109" s="207" t="s">
        <v>101</v>
      </c>
      <c r="C109" s="208"/>
      <c r="D109" s="208"/>
      <c r="E109" s="208"/>
      <c r="F109" s="208"/>
      <c r="G109" s="208"/>
      <c r="H109" s="208"/>
      <c r="I109" s="208"/>
      <c r="J109" s="208"/>
      <c r="K109" s="208"/>
    </row>
    <row r="110" spans="1:11" s="4" customFormat="1" ht="40.5" x14ac:dyDescent="0.3">
      <c r="A110" s="7">
        <f t="shared" ref="A110:A154" si="84">A109+1</f>
        <v>99</v>
      </c>
      <c r="B110" s="31" t="s">
        <v>18</v>
      </c>
      <c r="C110" s="9">
        <f t="shared" ref="C110" si="85">SUM(D110:J110)</f>
        <v>399899.94680000003</v>
      </c>
      <c r="D110" s="9">
        <f>D111+D112+D113+D114</f>
        <v>0</v>
      </c>
      <c r="E110" s="9">
        <f t="shared" ref="E110:J110" si="86">E111+E112+E113+E114</f>
        <v>0</v>
      </c>
      <c r="F110" s="106">
        <f t="shared" si="86"/>
        <v>16064.888799999999</v>
      </c>
      <c r="G110" s="9">
        <f t="shared" si="86"/>
        <v>8697.5</v>
      </c>
      <c r="H110" s="9">
        <f t="shared" ref="H110" si="87">H111+H112+H113+H114</f>
        <v>30015.457999999999</v>
      </c>
      <c r="I110" s="9">
        <f>I111+I112+I113+I114</f>
        <v>216122.1</v>
      </c>
      <c r="J110" s="9">
        <f t="shared" si="86"/>
        <v>129000</v>
      </c>
      <c r="K110" s="14" t="s">
        <v>14</v>
      </c>
    </row>
    <row r="111" spans="1:11" s="4" customFormat="1" ht="20.25" x14ac:dyDescent="0.3">
      <c r="A111" s="7">
        <f t="shared" si="84"/>
        <v>100</v>
      </c>
      <c r="B111" s="31" t="s">
        <v>1</v>
      </c>
      <c r="C111" s="9">
        <f t="shared" ref="C111:C114" si="88">SUM(D111:J111)</f>
        <v>1161.1999999999998</v>
      </c>
      <c r="D111" s="9">
        <f t="shared" ref="D111:F111" si="89">D121</f>
        <v>0</v>
      </c>
      <c r="E111" s="9">
        <f t="shared" si="89"/>
        <v>0</v>
      </c>
      <c r="F111" s="9">
        <f t="shared" si="89"/>
        <v>713</v>
      </c>
      <c r="G111" s="9">
        <f>G121</f>
        <v>232.4</v>
      </c>
      <c r="H111" s="9">
        <f t="shared" ref="H111:J111" si="90">H121</f>
        <v>97.7</v>
      </c>
      <c r="I111" s="9">
        <f t="shared" si="90"/>
        <v>118.1</v>
      </c>
      <c r="J111" s="9">
        <f t="shared" si="90"/>
        <v>0</v>
      </c>
      <c r="K111" s="14" t="s">
        <v>35</v>
      </c>
    </row>
    <row r="112" spans="1:11" s="4" customFormat="1" ht="20.25" x14ac:dyDescent="0.3">
      <c r="A112" s="7">
        <f t="shared" si="84"/>
        <v>101</v>
      </c>
      <c r="B112" s="31" t="s">
        <v>32</v>
      </c>
      <c r="C112" s="9">
        <f t="shared" si="88"/>
        <v>309750.40000000002</v>
      </c>
      <c r="D112" s="9">
        <f>D117+D122</f>
        <v>0</v>
      </c>
      <c r="E112" s="9">
        <f t="shared" ref="E112:J112" si="91">E117+E122</f>
        <v>0</v>
      </c>
      <c r="F112" s="9">
        <f>F117+F122</f>
        <v>491.4</v>
      </c>
      <c r="G112" s="9">
        <f t="shared" si="91"/>
        <v>187.6</v>
      </c>
      <c r="H112" s="9">
        <f t="shared" si="91"/>
        <v>97.4</v>
      </c>
      <c r="I112" s="9">
        <f t="shared" si="91"/>
        <v>190224</v>
      </c>
      <c r="J112" s="9">
        <f t="shared" si="91"/>
        <v>118750</v>
      </c>
      <c r="K112" s="14" t="s">
        <v>35</v>
      </c>
    </row>
    <row r="113" spans="1:11" s="4" customFormat="1" ht="20.25" x14ac:dyDescent="0.3">
      <c r="A113" s="7">
        <f t="shared" si="84"/>
        <v>102</v>
      </c>
      <c r="B113" s="31" t="s">
        <v>3</v>
      </c>
      <c r="C113" s="9">
        <f t="shared" si="88"/>
        <v>72488.346799999999</v>
      </c>
      <c r="D113" s="9">
        <f>D118+D123</f>
        <v>0</v>
      </c>
      <c r="E113" s="9">
        <f t="shared" ref="E113:J113" si="92">E118+E123</f>
        <v>0</v>
      </c>
      <c r="F113" s="9">
        <f>F118+F123</f>
        <v>11560.488799999999</v>
      </c>
      <c r="G113" s="9">
        <f t="shared" si="92"/>
        <v>4977.5</v>
      </c>
      <c r="H113" s="9">
        <f t="shared" si="92"/>
        <v>26520.358</v>
      </c>
      <c r="I113" s="9">
        <f t="shared" si="92"/>
        <v>22480</v>
      </c>
      <c r="J113" s="9">
        <f t="shared" si="92"/>
        <v>6950</v>
      </c>
      <c r="K113" s="14" t="s">
        <v>14</v>
      </c>
    </row>
    <row r="114" spans="1:11" s="4" customFormat="1" ht="20.25" x14ac:dyDescent="0.3">
      <c r="A114" s="7">
        <f t="shared" si="84"/>
        <v>103</v>
      </c>
      <c r="B114" s="31" t="s">
        <v>33</v>
      </c>
      <c r="C114" s="9">
        <f t="shared" si="88"/>
        <v>16500</v>
      </c>
      <c r="D114" s="9">
        <f>D119+D124</f>
        <v>0</v>
      </c>
      <c r="E114" s="9">
        <f t="shared" ref="E114" si="93">E119+E124</f>
        <v>0</v>
      </c>
      <c r="F114" s="9">
        <f>F124</f>
        <v>3300</v>
      </c>
      <c r="G114" s="9">
        <f t="shared" ref="G114:J114" si="94">G124</f>
        <v>3300</v>
      </c>
      <c r="H114" s="9">
        <f t="shared" si="94"/>
        <v>3300</v>
      </c>
      <c r="I114" s="9">
        <f t="shared" si="94"/>
        <v>3300</v>
      </c>
      <c r="J114" s="9">
        <f t="shared" si="94"/>
        <v>3300</v>
      </c>
      <c r="K114" s="14" t="s">
        <v>14</v>
      </c>
    </row>
    <row r="115" spans="1:11" s="4" customFormat="1" ht="20.25" x14ac:dyDescent="0.3">
      <c r="A115" s="7">
        <f t="shared" si="84"/>
        <v>104</v>
      </c>
      <c r="B115" s="189" t="s">
        <v>7</v>
      </c>
      <c r="C115" s="189"/>
      <c r="D115" s="189"/>
      <c r="E115" s="189"/>
      <c r="F115" s="189"/>
      <c r="G115" s="189"/>
      <c r="H115" s="189"/>
      <c r="I115" s="189"/>
      <c r="J115" s="189"/>
      <c r="K115" s="189"/>
    </row>
    <row r="116" spans="1:11" s="4" customFormat="1" ht="60.75" x14ac:dyDescent="0.3">
      <c r="A116" s="7">
        <f t="shared" si="84"/>
        <v>105</v>
      </c>
      <c r="B116" s="32" t="s">
        <v>16</v>
      </c>
      <c r="C116" s="9">
        <f t="shared" ref="C116:C118" si="95">SUM(D116:J116)</f>
        <v>325000</v>
      </c>
      <c r="D116" s="9">
        <f t="shared" ref="D116:J116" si="96">SUM(D117:D118)</f>
        <v>0</v>
      </c>
      <c r="E116" s="9">
        <f t="shared" si="96"/>
        <v>0</v>
      </c>
      <c r="F116" s="106">
        <f>SUM(F117:F118)</f>
        <v>0</v>
      </c>
      <c r="G116" s="9">
        <f t="shared" si="96"/>
        <v>0</v>
      </c>
      <c r="H116" s="9">
        <f t="shared" si="96"/>
        <v>0</v>
      </c>
      <c r="I116" s="9">
        <f t="shared" si="96"/>
        <v>200000</v>
      </c>
      <c r="J116" s="9">
        <f t="shared" si="96"/>
        <v>125000</v>
      </c>
      <c r="K116" s="14" t="s">
        <v>329</v>
      </c>
    </row>
    <row r="117" spans="1:11" s="4" customFormat="1" ht="20.25" x14ac:dyDescent="0.3">
      <c r="A117" s="7">
        <f t="shared" si="84"/>
        <v>106</v>
      </c>
      <c r="B117" s="87" t="s">
        <v>2</v>
      </c>
      <c r="C117" s="9">
        <f t="shared" si="95"/>
        <v>308750</v>
      </c>
      <c r="D117" s="9">
        <f>'Приложение 3'!I354</f>
        <v>0</v>
      </c>
      <c r="E117" s="9">
        <f>'Приложение 3'!J354</f>
        <v>0</v>
      </c>
      <c r="F117" s="9">
        <f>'Приложение 3'!K354</f>
        <v>0</v>
      </c>
      <c r="G117" s="9">
        <f>'Приложение 3'!L354</f>
        <v>0</v>
      </c>
      <c r="H117" s="9">
        <f>'Приложение 3'!M354</f>
        <v>0</v>
      </c>
      <c r="I117" s="9">
        <f>'Приложение 3'!N354</f>
        <v>190000</v>
      </c>
      <c r="J117" s="9">
        <f>'Приложение 3'!O354</f>
        <v>118750</v>
      </c>
      <c r="K117" s="14" t="s">
        <v>14</v>
      </c>
    </row>
    <row r="118" spans="1:11" s="4" customFormat="1" ht="20.25" x14ac:dyDescent="0.3">
      <c r="A118" s="7">
        <f t="shared" si="84"/>
        <v>107</v>
      </c>
      <c r="B118" s="87" t="s">
        <v>3</v>
      </c>
      <c r="C118" s="9">
        <f t="shared" si="95"/>
        <v>16250</v>
      </c>
      <c r="D118" s="9">
        <f>'Приложение 3'!I355</f>
        <v>0</v>
      </c>
      <c r="E118" s="9">
        <f>'Приложение 3'!J355</f>
        <v>0</v>
      </c>
      <c r="F118" s="9">
        <f>'Приложение 3'!K355</f>
        <v>0</v>
      </c>
      <c r="G118" s="9">
        <f>'Приложение 3'!L355</f>
        <v>0</v>
      </c>
      <c r="H118" s="9">
        <f>'Приложение 3'!M355</f>
        <v>0</v>
      </c>
      <c r="I118" s="9">
        <f>'Приложение 3'!N355</f>
        <v>10000</v>
      </c>
      <c r="J118" s="9">
        <f>'Приложение 3'!O355</f>
        <v>6250</v>
      </c>
      <c r="K118" s="14" t="s">
        <v>14</v>
      </c>
    </row>
    <row r="119" spans="1:11" s="4" customFormat="1" ht="20.25" x14ac:dyDescent="0.3">
      <c r="A119" s="7">
        <f t="shared" si="84"/>
        <v>108</v>
      </c>
      <c r="B119" s="190" t="s">
        <v>30</v>
      </c>
      <c r="C119" s="190"/>
      <c r="D119" s="190"/>
      <c r="E119" s="190"/>
      <c r="F119" s="190"/>
      <c r="G119" s="190"/>
      <c r="H119" s="190"/>
      <c r="I119" s="190"/>
      <c r="J119" s="190"/>
      <c r="K119" s="191"/>
    </row>
    <row r="120" spans="1:11" s="4" customFormat="1" ht="40.5" x14ac:dyDescent="0.3">
      <c r="A120" s="7">
        <f t="shared" si="84"/>
        <v>109</v>
      </c>
      <c r="B120" s="87" t="s">
        <v>6</v>
      </c>
      <c r="C120" s="22">
        <f>SUM(D120:J120)</f>
        <v>74899.946800000005</v>
      </c>
      <c r="D120" s="33">
        <f>D121+D122+D123+D124</f>
        <v>0</v>
      </c>
      <c r="E120" s="33">
        <f t="shared" ref="E120" si="97">E121+E122+E123+E124</f>
        <v>0</v>
      </c>
      <c r="F120" s="99">
        <f>F121+F122+F123+F124</f>
        <v>16064.888799999999</v>
      </c>
      <c r="G120" s="33">
        <f t="shared" ref="G120:J120" si="98">G121+G122+G123+G124</f>
        <v>8697.5</v>
      </c>
      <c r="H120" s="33">
        <f t="shared" si="98"/>
        <v>30015.457999999999</v>
      </c>
      <c r="I120" s="33">
        <f t="shared" si="98"/>
        <v>16122.1</v>
      </c>
      <c r="J120" s="33">
        <f t="shared" si="98"/>
        <v>4000</v>
      </c>
      <c r="K120" s="14" t="s">
        <v>14</v>
      </c>
    </row>
    <row r="121" spans="1:11" s="4" customFormat="1" ht="20.25" x14ac:dyDescent="0.3">
      <c r="A121" s="7">
        <f t="shared" si="84"/>
        <v>110</v>
      </c>
      <c r="B121" s="31" t="s">
        <v>1</v>
      </c>
      <c r="C121" s="9">
        <f>SUM(D121:J121)</f>
        <v>1161.1999999999998</v>
      </c>
      <c r="D121" s="33">
        <f t="shared" ref="D121:E121" si="99">D126+D131+D136+D141+D146+D151</f>
        <v>0</v>
      </c>
      <c r="E121" s="33">
        <f t="shared" si="99"/>
        <v>0</v>
      </c>
      <c r="F121" s="33">
        <f t="shared" ref="F121:J122" si="100">F126+F131+F136+F141+F146+F151</f>
        <v>713</v>
      </c>
      <c r="G121" s="33">
        <f t="shared" si="100"/>
        <v>232.4</v>
      </c>
      <c r="H121" s="33">
        <f t="shared" si="100"/>
        <v>97.7</v>
      </c>
      <c r="I121" s="33">
        <f t="shared" si="100"/>
        <v>118.1</v>
      </c>
      <c r="J121" s="33">
        <f t="shared" si="100"/>
        <v>0</v>
      </c>
      <c r="K121" s="14" t="s">
        <v>35</v>
      </c>
    </row>
    <row r="122" spans="1:11" s="4" customFormat="1" ht="20.25" x14ac:dyDescent="0.3">
      <c r="A122" s="7">
        <f t="shared" si="84"/>
        <v>111</v>
      </c>
      <c r="B122" s="87" t="s">
        <v>2</v>
      </c>
      <c r="C122" s="9">
        <f t="shared" ref="C122:C133" si="101">SUM(D122:J122)</f>
        <v>1000.4</v>
      </c>
      <c r="D122" s="33">
        <f t="shared" ref="D122:E122" si="102">D127+D132+D137+D142+D147+D152</f>
        <v>0</v>
      </c>
      <c r="E122" s="33">
        <f t="shared" si="102"/>
        <v>0</v>
      </c>
      <c r="F122" s="33">
        <f t="shared" si="100"/>
        <v>491.4</v>
      </c>
      <c r="G122" s="33">
        <f t="shared" si="100"/>
        <v>187.6</v>
      </c>
      <c r="H122" s="33">
        <f t="shared" si="100"/>
        <v>97.4</v>
      </c>
      <c r="I122" s="33">
        <f t="shared" si="100"/>
        <v>224</v>
      </c>
      <c r="J122" s="33">
        <f t="shared" si="100"/>
        <v>0</v>
      </c>
      <c r="K122" s="14" t="s">
        <v>14</v>
      </c>
    </row>
    <row r="123" spans="1:11" s="4" customFormat="1" ht="20.25" x14ac:dyDescent="0.3">
      <c r="A123" s="7">
        <f t="shared" si="84"/>
        <v>112</v>
      </c>
      <c r="B123" s="87" t="s">
        <v>3</v>
      </c>
      <c r="C123" s="9">
        <f t="shared" si="101"/>
        <v>56238.346799999999</v>
      </c>
      <c r="D123" s="33">
        <f t="shared" ref="D123:E123" si="103">D128+D133+D138+D143+D148+D153</f>
        <v>0</v>
      </c>
      <c r="E123" s="33">
        <f t="shared" si="103"/>
        <v>0</v>
      </c>
      <c r="F123" s="33">
        <f>F128+F133+F138+F143+F148+F153</f>
        <v>11560.488799999999</v>
      </c>
      <c r="G123" s="33">
        <f t="shared" ref="G123:J123" si="104">G128+G133+G138+G143+G148+G153</f>
        <v>4977.5</v>
      </c>
      <c r="H123" s="33">
        <f t="shared" si="104"/>
        <v>26520.358</v>
      </c>
      <c r="I123" s="33">
        <f t="shared" si="104"/>
        <v>12480</v>
      </c>
      <c r="J123" s="33">
        <f t="shared" si="104"/>
        <v>700</v>
      </c>
      <c r="K123" s="14" t="s">
        <v>14</v>
      </c>
    </row>
    <row r="124" spans="1:11" s="4" customFormat="1" ht="20.25" x14ac:dyDescent="0.3">
      <c r="A124" s="7">
        <f t="shared" si="84"/>
        <v>113</v>
      </c>
      <c r="B124" s="31" t="s">
        <v>33</v>
      </c>
      <c r="C124" s="9">
        <f t="shared" si="101"/>
        <v>16500</v>
      </c>
      <c r="D124" s="33">
        <f t="shared" ref="D124:E124" si="105">D129+D134+D139+D144+D149+D154</f>
        <v>0</v>
      </c>
      <c r="E124" s="33">
        <f t="shared" si="105"/>
        <v>0</v>
      </c>
      <c r="F124" s="33">
        <f>F129+F134+F139+F144+F149+F154</f>
        <v>3300</v>
      </c>
      <c r="G124" s="33">
        <f t="shared" ref="G124:J124" si="106">G129+G134+G139+G144+G149+G154</f>
        <v>3300</v>
      </c>
      <c r="H124" s="33">
        <f t="shared" si="106"/>
        <v>3300</v>
      </c>
      <c r="I124" s="33">
        <f t="shared" si="106"/>
        <v>3300</v>
      </c>
      <c r="J124" s="33">
        <f t="shared" si="106"/>
        <v>3300</v>
      </c>
      <c r="K124" s="14" t="s">
        <v>14</v>
      </c>
    </row>
    <row r="125" spans="1:11" s="4" customFormat="1" ht="84" customHeight="1" x14ac:dyDescent="0.3">
      <c r="A125" s="7">
        <f t="shared" si="84"/>
        <v>114</v>
      </c>
      <c r="B125" s="31" t="s">
        <v>126</v>
      </c>
      <c r="C125" s="9">
        <f t="shared" si="101"/>
        <v>22091.599999999999</v>
      </c>
      <c r="D125" s="9">
        <f>-SUM(D126:D129)</f>
        <v>0</v>
      </c>
      <c r="E125" s="9">
        <f t="shared" ref="E125" si="107">-SUM(E126:E129)</f>
        <v>0</v>
      </c>
      <c r="F125" s="106">
        <f>SUM(F126:F129)</f>
        <v>5204.3999999999996</v>
      </c>
      <c r="G125" s="9">
        <f>SUM(G126:G129)</f>
        <v>4350</v>
      </c>
      <c r="H125" s="9">
        <f>SUM(H126:H129)</f>
        <v>4195.1000000000004</v>
      </c>
      <c r="I125" s="9">
        <f t="shared" ref="I125:J125" si="108">SUM(I126:I129)</f>
        <v>4342.1000000000004</v>
      </c>
      <c r="J125" s="9">
        <f t="shared" si="108"/>
        <v>4000</v>
      </c>
      <c r="K125" s="35">
        <v>50</v>
      </c>
    </row>
    <row r="126" spans="1:11" s="4" customFormat="1" ht="21.75" customHeight="1" x14ac:dyDescent="0.3">
      <c r="A126" s="7">
        <f t="shared" si="84"/>
        <v>115</v>
      </c>
      <c r="B126" s="31" t="s">
        <v>1</v>
      </c>
      <c r="C126" s="9">
        <f t="shared" si="101"/>
        <v>1161.1999999999998</v>
      </c>
      <c r="D126" s="9">
        <v>0</v>
      </c>
      <c r="E126" s="9">
        <v>0</v>
      </c>
      <c r="F126" s="106">
        <v>713</v>
      </c>
      <c r="G126" s="9">
        <v>232.4</v>
      </c>
      <c r="H126" s="9">
        <v>97.7</v>
      </c>
      <c r="I126" s="9">
        <v>118.1</v>
      </c>
      <c r="J126" s="9">
        <v>0</v>
      </c>
      <c r="K126" s="35" t="s">
        <v>14</v>
      </c>
    </row>
    <row r="127" spans="1:11" s="4" customFormat="1" ht="20.25" x14ac:dyDescent="0.3">
      <c r="A127" s="7">
        <f t="shared" si="84"/>
        <v>116</v>
      </c>
      <c r="B127" s="31" t="s">
        <v>32</v>
      </c>
      <c r="C127" s="9">
        <f t="shared" si="101"/>
        <v>1000.4</v>
      </c>
      <c r="D127" s="9">
        <v>0</v>
      </c>
      <c r="E127" s="9">
        <v>0</v>
      </c>
      <c r="F127" s="106">
        <f>140.2+351.2</f>
        <v>491.4</v>
      </c>
      <c r="G127" s="9">
        <v>187.6</v>
      </c>
      <c r="H127" s="9">
        <v>97.4</v>
      </c>
      <c r="I127" s="9">
        <v>224</v>
      </c>
      <c r="J127" s="9">
        <v>0</v>
      </c>
      <c r="K127" s="35" t="s">
        <v>14</v>
      </c>
    </row>
    <row r="128" spans="1:11" s="4" customFormat="1" ht="20.25" x14ac:dyDescent="0.3">
      <c r="A128" s="7">
        <f t="shared" si="84"/>
        <v>117</v>
      </c>
      <c r="B128" s="31" t="s">
        <v>3</v>
      </c>
      <c r="C128" s="9">
        <f t="shared" si="101"/>
        <v>3430</v>
      </c>
      <c r="D128" s="9">
        <v>0</v>
      </c>
      <c r="E128" s="9">
        <v>0</v>
      </c>
      <c r="F128" s="106">
        <f>100+600</f>
        <v>700</v>
      </c>
      <c r="G128" s="9">
        <v>630</v>
      </c>
      <c r="H128" s="9">
        <v>700</v>
      </c>
      <c r="I128" s="9">
        <v>700</v>
      </c>
      <c r="J128" s="9">
        <f>276.2+423.8</f>
        <v>700</v>
      </c>
      <c r="K128" s="35" t="s">
        <v>14</v>
      </c>
    </row>
    <row r="129" spans="1:11" s="4" customFormat="1" ht="20.25" x14ac:dyDescent="0.3">
      <c r="A129" s="7">
        <f t="shared" si="84"/>
        <v>118</v>
      </c>
      <c r="B129" s="91" t="s">
        <v>33</v>
      </c>
      <c r="C129" s="9">
        <f t="shared" si="101"/>
        <v>16500</v>
      </c>
      <c r="D129" s="9">
        <v>0</v>
      </c>
      <c r="E129" s="9">
        <v>0</v>
      </c>
      <c r="F129" s="106">
        <v>3300</v>
      </c>
      <c r="G129" s="9">
        <v>3300</v>
      </c>
      <c r="H129" s="9">
        <v>3300</v>
      </c>
      <c r="I129" s="9">
        <v>3300</v>
      </c>
      <c r="J129" s="9">
        <v>3300</v>
      </c>
      <c r="K129" s="35" t="s">
        <v>14</v>
      </c>
    </row>
    <row r="130" spans="1:11" s="4" customFormat="1" ht="123.75" customHeight="1" x14ac:dyDescent="0.3">
      <c r="A130" s="7">
        <f t="shared" si="84"/>
        <v>119</v>
      </c>
      <c r="B130" s="31" t="s">
        <v>127</v>
      </c>
      <c r="C130" s="9">
        <f>C132+C133</f>
        <v>48660.846799999999</v>
      </c>
      <c r="D130" s="9">
        <f>D132+D133</f>
        <v>0</v>
      </c>
      <c r="E130" s="9">
        <f>E132+E133</f>
        <v>0</v>
      </c>
      <c r="F130" s="106">
        <f>F132+F133</f>
        <v>10860.488799999999</v>
      </c>
      <c r="G130" s="9">
        <f t="shared" ref="G130" si="109">G132+G133</f>
        <v>200</v>
      </c>
      <c r="H130" s="9">
        <f t="shared" ref="H130:I130" si="110">H132+H133</f>
        <v>25820.358</v>
      </c>
      <c r="I130" s="9">
        <f t="shared" si="110"/>
        <v>11780</v>
      </c>
      <c r="J130" s="9">
        <f>J132+J133</f>
        <v>0</v>
      </c>
      <c r="K130" s="86">
        <v>52.53</v>
      </c>
    </row>
    <row r="131" spans="1:11" s="4" customFormat="1" ht="21" customHeight="1" x14ac:dyDescent="0.3">
      <c r="A131" s="7">
        <f t="shared" si="84"/>
        <v>120</v>
      </c>
      <c r="B131" s="19" t="s">
        <v>300</v>
      </c>
      <c r="C131" s="9">
        <v>0</v>
      </c>
      <c r="D131" s="9">
        <v>0</v>
      </c>
      <c r="E131" s="9">
        <v>0</v>
      </c>
      <c r="F131" s="106">
        <v>0</v>
      </c>
      <c r="G131" s="9">
        <v>0</v>
      </c>
      <c r="H131" s="9">
        <v>0</v>
      </c>
      <c r="I131" s="9">
        <v>0</v>
      </c>
      <c r="J131" s="9">
        <v>0</v>
      </c>
      <c r="K131" s="148" t="s">
        <v>35</v>
      </c>
    </row>
    <row r="132" spans="1:11" s="4" customFormat="1" ht="20.25" x14ac:dyDescent="0.3">
      <c r="A132" s="7">
        <f t="shared" si="84"/>
        <v>121</v>
      </c>
      <c r="B132" s="31" t="s">
        <v>32</v>
      </c>
      <c r="C132" s="9">
        <f t="shared" si="101"/>
        <v>0</v>
      </c>
      <c r="D132" s="9">
        <v>0</v>
      </c>
      <c r="E132" s="9">
        <v>0</v>
      </c>
      <c r="F132" s="106">
        <v>0</v>
      </c>
      <c r="G132" s="9">
        <v>0</v>
      </c>
      <c r="H132" s="9">
        <v>0</v>
      </c>
      <c r="I132" s="9">
        <v>0</v>
      </c>
      <c r="J132" s="9">
        <v>0</v>
      </c>
      <c r="K132" s="14" t="s">
        <v>14</v>
      </c>
    </row>
    <row r="133" spans="1:11" s="4" customFormat="1" ht="20.25" x14ac:dyDescent="0.3">
      <c r="A133" s="7">
        <f t="shared" si="84"/>
        <v>122</v>
      </c>
      <c r="B133" s="31" t="s">
        <v>3</v>
      </c>
      <c r="C133" s="9">
        <f t="shared" si="101"/>
        <v>48660.846799999999</v>
      </c>
      <c r="D133" s="9">
        <v>0</v>
      </c>
      <c r="E133" s="9">
        <v>0</v>
      </c>
      <c r="F133" s="106">
        <v>10860.488799999999</v>
      </c>
      <c r="G133" s="9">
        <v>200</v>
      </c>
      <c r="H133" s="9">
        <f>15513.358+4502+5805</f>
        <v>25820.358</v>
      </c>
      <c r="I133" s="9">
        <v>11780</v>
      </c>
      <c r="J133" s="9">
        <v>0</v>
      </c>
      <c r="K133" s="14" t="s">
        <v>14</v>
      </c>
    </row>
    <row r="134" spans="1:11" s="4" customFormat="1" ht="20.25" x14ac:dyDescent="0.3">
      <c r="A134" s="7">
        <f t="shared" si="84"/>
        <v>123</v>
      </c>
      <c r="B134" s="31" t="s">
        <v>33</v>
      </c>
      <c r="C134" s="9">
        <v>0</v>
      </c>
      <c r="D134" s="9">
        <v>0</v>
      </c>
      <c r="E134" s="9">
        <v>0</v>
      </c>
      <c r="F134" s="106">
        <v>0</v>
      </c>
      <c r="G134" s="9">
        <v>0</v>
      </c>
      <c r="H134" s="9">
        <v>0</v>
      </c>
      <c r="I134" s="9">
        <v>0</v>
      </c>
      <c r="J134" s="9">
        <v>0</v>
      </c>
      <c r="K134" s="14" t="s">
        <v>35</v>
      </c>
    </row>
    <row r="135" spans="1:11" s="4" customFormat="1" ht="81" x14ac:dyDescent="0.3">
      <c r="A135" s="7">
        <f t="shared" si="84"/>
        <v>124</v>
      </c>
      <c r="B135" s="31" t="s">
        <v>302</v>
      </c>
      <c r="C135" s="9">
        <f t="shared" ref="C135:C137" si="111">SUM(D135:J135)</f>
        <v>511</v>
      </c>
      <c r="D135" s="9">
        <f t="shared" ref="D135:J135" si="112">D136+D137+D138+D139</f>
        <v>0</v>
      </c>
      <c r="E135" s="9">
        <f t="shared" si="112"/>
        <v>0</v>
      </c>
      <c r="F135" s="9">
        <f t="shared" si="112"/>
        <v>0</v>
      </c>
      <c r="G135" s="9">
        <f t="shared" si="112"/>
        <v>511</v>
      </c>
      <c r="H135" s="9">
        <f t="shared" si="112"/>
        <v>0</v>
      </c>
      <c r="I135" s="9">
        <f t="shared" si="112"/>
        <v>0</v>
      </c>
      <c r="J135" s="9">
        <f t="shared" si="112"/>
        <v>0</v>
      </c>
      <c r="K135" s="153">
        <v>56</v>
      </c>
    </row>
    <row r="136" spans="1:11" s="4" customFormat="1" ht="20.25" x14ac:dyDescent="0.3">
      <c r="A136" s="7">
        <f t="shared" si="84"/>
        <v>125</v>
      </c>
      <c r="B136" s="19" t="s">
        <v>300</v>
      </c>
      <c r="C136" s="9">
        <f t="shared" si="111"/>
        <v>0</v>
      </c>
      <c r="D136" s="9">
        <v>0</v>
      </c>
      <c r="E136" s="9">
        <v>0</v>
      </c>
      <c r="F136" s="106">
        <v>0</v>
      </c>
      <c r="G136" s="9">
        <v>0</v>
      </c>
      <c r="H136" s="9">
        <v>0</v>
      </c>
      <c r="I136" s="9">
        <v>0</v>
      </c>
      <c r="J136" s="9">
        <v>0</v>
      </c>
      <c r="K136" s="148" t="s">
        <v>35</v>
      </c>
    </row>
    <row r="137" spans="1:11" s="4" customFormat="1" ht="20.25" x14ac:dyDescent="0.3">
      <c r="A137" s="7">
        <f t="shared" si="84"/>
        <v>126</v>
      </c>
      <c r="B137" s="31" t="s">
        <v>32</v>
      </c>
      <c r="C137" s="9">
        <f t="shared" si="111"/>
        <v>0</v>
      </c>
      <c r="D137" s="9">
        <v>0</v>
      </c>
      <c r="E137" s="9">
        <v>0</v>
      </c>
      <c r="F137" s="106">
        <v>0</v>
      </c>
      <c r="G137" s="9">
        <v>0</v>
      </c>
      <c r="H137" s="9">
        <v>0</v>
      </c>
      <c r="I137" s="9">
        <v>0</v>
      </c>
      <c r="J137" s="9">
        <v>0</v>
      </c>
      <c r="K137" s="14" t="s">
        <v>14</v>
      </c>
    </row>
    <row r="138" spans="1:11" s="4" customFormat="1" ht="20.25" x14ac:dyDescent="0.3">
      <c r="A138" s="7">
        <f t="shared" si="84"/>
        <v>127</v>
      </c>
      <c r="B138" s="31" t="s">
        <v>3</v>
      </c>
      <c r="C138" s="9">
        <f>SUM(D138:J138)</f>
        <v>511</v>
      </c>
      <c r="D138" s="9">
        <f t="shared" ref="D138:F138" si="113">D143+D148</f>
        <v>0</v>
      </c>
      <c r="E138" s="9">
        <f t="shared" si="113"/>
        <v>0</v>
      </c>
      <c r="F138" s="9">
        <f t="shared" si="113"/>
        <v>0</v>
      </c>
      <c r="G138" s="9">
        <f>G143+G148</f>
        <v>511</v>
      </c>
      <c r="H138" s="9">
        <f t="shared" ref="H138:J138" si="114">H143+H148</f>
        <v>0</v>
      </c>
      <c r="I138" s="9">
        <f t="shared" si="114"/>
        <v>0</v>
      </c>
      <c r="J138" s="9">
        <f t="shared" si="114"/>
        <v>0</v>
      </c>
      <c r="K138" s="14" t="s">
        <v>14</v>
      </c>
    </row>
    <row r="139" spans="1:11" s="4" customFormat="1" ht="20.25" x14ac:dyDescent="0.3">
      <c r="A139" s="7">
        <f t="shared" si="84"/>
        <v>128</v>
      </c>
      <c r="B139" s="31" t="s">
        <v>33</v>
      </c>
      <c r="C139" s="9">
        <f t="shared" ref="C139:C149" si="115">SUM(D139:J139)</f>
        <v>0</v>
      </c>
      <c r="D139" s="9">
        <v>0</v>
      </c>
      <c r="E139" s="9">
        <v>0</v>
      </c>
      <c r="F139" s="106">
        <v>0</v>
      </c>
      <c r="G139" s="9">
        <v>0</v>
      </c>
      <c r="H139" s="9">
        <v>0</v>
      </c>
      <c r="I139" s="9">
        <v>0</v>
      </c>
      <c r="J139" s="9">
        <v>0</v>
      </c>
      <c r="K139" s="14" t="s">
        <v>35</v>
      </c>
    </row>
    <row r="140" spans="1:11" s="4" customFormat="1" ht="60.75" x14ac:dyDescent="0.3">
      <c r="A140" s="7">
        <f t="shared" si="84"/>
        <v>129</v>
      </c>
      <c r="B140" s="31" t="s">
        <v>312</v>
      </c>
      <c r="C140" s="9">
        <f t="shared" si="115"/>
        <v>254</v>
      </c>
      <c r="D140" s="9">
        <f t="shared" ref="D140" si="116">D141+D142+D143+D144</f>
        <v>0</v>
      </c>
      <c r="E140" s="9">
        <f t="shared" ref="E140" si="117">E141+E142+E143+E144</f>
        <v>0</v>
      </c>
      <c r="F140" s="9">
        <f t="shared" ref="F140" si="118">F141+F142+F143+F144</f>
        <v>0</v>
      </c>
      <c r="G140" s="9">
        <f t="shared" ref="G140" si="119">G141+G142+G143+G144</f>
        <v>254</v>
      </c>
      <c r="H140" s="9">
        <f t="shared" ref="H140" si="120">H141+H142+H143+H144</f>
        <v>0</v>
      </c>
      <c r="I140" s="9">
        <f t="shared" ref="I140" si="121">I141+I142+I143+I144</f>
        <v>0</v>
      </c>
      <c r="J140" s="9">
        <f t="shared" ref="J140" si="122">J141+J142+J143+J144</f>
        <v>0</v>
      </c>
      <c r="K140" s="153">
        <v>56</v>
      </c>
    </row>
    <row r="141" spans="1:11" s="4" customFormat="1" ht="20.25" x14ac:dyDescent="0.3">
      <c r="A141" s="7">
        <f t="shared" si="84"/>
        <v>130</v>
      </c>
      <c r="B141" s="19" t="s">
        <v>300</v>
      </c>
      <c r="C141" s="9">
        <f t="shared" si="115"/>
        <v>0</v>
      </c>
      <c r="D141" s="9">
        <v>0</v>
      </c>
      <c r="E141" s="9">
        <v>0</v>
      </c>
      <c r="F141" s="106">
        <v>0</v>
      </c>
      <c r="G141" s="9">
        <v>0</v>
      </c>
      <c r="H141" s="9">
        <v>0</v>
      </c>
      <c r="I141" s="9">
        <v>0</v>
      </c>
      <c r="J141" s="9">
        <v>0</v>
      </c>
      <c r="K141" s="155" t="s">
        <v>35</v>
      </c>
    </row>
    <row r="142" spans="1:11" s="4" customFormat="1" ht="20.25" x14ac:dyDescent="0.3">
      <c r="A142" s="7">
        <f t="shared" si="84"/>
        <v>131</v>
      </c>
      <c r="B142" s="31" t="s">
        <v>32</v>
      </c>
      <c r="C142" s="9">
        <f t="shared" si="115"/>
        <v>0</v>
      </c>
      <c r="D142" s="9">
        <v>0</v>
      </c>
      <c r="E142" s="9">
        <v>0</v>
      </c>
      <c r="F142" s="106">
        <v>0</v>
      </c>
      <c r="G142" s="9">
        <v>0</v>
      </c>
      <c r="H142" s="9">
        <v>0</v>
      </c>
      <c r="I142" s="9">
        <v>0</v>
      </c>
      <c r="J142" s="9">
        <v>0</v>
      </c>
      <c r="K142" s="14" t="s">
        <v>14</v>
      </c>
    </row>
    <row r="143" spans="1:11" s="4" customFormat="1" ht="20.25" x14ac:dyDescent="0.3">
      <c r="A143" s="7">
        <f t="shared" si="84"/>
        <v>132</v>
      </c>
      <c r="B143" s="31" t="s">
        <v>3</v>
      </c>
      <c r="C143" s="9">
        <f t="shared" si="115"/>
        <v>254</v>
      </c>
      <c r="D143" s="9">
        <v>0</v>
      </c>
      <c r="E143" s="9">
        <v>0</v>
      </c>
      <c r="F143" s="106">
        <v>0</v>
      </c>
      <c r="G143" s="9">
        <v>254</v>
      </c>
      <c r="H143" s="9">
        <v>0</v>
      </c>
      <c r="I143" s="9">
        <v>0</v>
      </c>
      <c r="J143" s="9">
        <v>0</v>
      </c>
      <c r="K143" s="14" t="s">
        <v>14</v>
      </c>
    </row>
    <row r="144" spans="1:11" s="4" customFormat="1" ht="20.25" x14ac:dyDescent="0.3">
      <c r="A144" s="7">
        <f t="shared" si="84"/>
        <v>133</v>
      </c>
      <c r="B144" s="31" t="s">
        <v>33</v>
      </c>
      <c r="C144" s="9">
        <f t="shared" si="115"/>
        <v>0</v>
      </c>
      <c r="D144" s="9">
        <v>0</v>
      </c>
      <c r="E144" s="9">
        <v>0</v>
      </c>
      <c r="F144" s="106">
        <v>0</v>
      </c>
      <c r="G144" s="9">
        <v>0</v>
      </c>
      <c r="H144" s="9">
        <v>0</v>
      </c>
      <c r="I144" s="9">
        <v>0</v>
      </c>
      <c r="J144" s="9">
        <v>0</v>
      </c>
      <c r="K144" s="14" t="s">
        <v>35</v>
      </c>
    </row>
    <row r="145" spans="1:11" s="4" customFormat="1" ht="60.75" x14ac:dyDescent="0.3">
      <c r="A145" s="7">
        <f t="shared" si="84"/>
        <v>134</v>
      </c>
      <c r="B145" s="31" t="s">
        <v>313</v>
      </c>
      <c r="C145" s="9">
        <f t="shared" si="115"/>
        <v>257</v>
      </c>
      <c r="D145" s="9">
        <f>D146+D147+D148+D149</f>
        <v>0</v>
      </c>
      <c r="E145" s="9">
        <f t="shared" ref="E145:J145" si="123">E146+E147+E148+E149</f>
        <v>0</v>
      </c>
      <c r="F145" s="9">
        <f t="shared" si="123"/>
        <v>0</v>
      </c>
      <c r="G145" s="9">
        <f t="shared" si="123"/>
        <v>257</v>
      </c>
      <c r="H145" s="9">
        <f t="shared" si="123"/>
        <v>0</v>
      </c>
      <c r="I145" s="9">
        <f t="shared" si="123"/>
        <v>0</v>
      </c>
      <c r="J145" s="9">
        <f t="shared" si="123"/>
        <v>0</v>
      </c>
      <c r="K145" s="153">
        <v>56</v>
      </c>
    </row>
    <row r="146" spans="1:11" s="4" customFormat="1" ht="20.25" x14ac:dyDescent="0.3">
      <c r="A146" s="7">
        <f t="shared" si="84"/>
        <v>135</v>
      </c>
      <c r="B146" s="19" t="s">
        <v>300</v>
      </c>
      <c r="C146" s="9">
        <f t="shared" si="115"/>
        <v>0</v>
      </c>
      <c r="D146" s="9">
        <v>0</v>
      </c>
      <c r="E146" s="9">
        <v>0</v>
      </c>
      <c r="F146" s="106">
        <v>0</v>
      </c>
      <c r="G146" s="9">
        <v>0</v>
      </c>
      <c r="H146" s="9">
        <v>0</v>
      </c>
      <c r="I146" s="9">
        <v>0</v>
      </c>
      <c r="J146" s="9">
        <v>0</v>
      </c>
      <c r="K146" s="155" t="s">
        <v>35</v>
      </c>
    </row>
    <row r="147" spans="1:11" s="4" customFormat="1" ht="20.25" x14ac:dyDescent="0.3">
      <c r="A147" s="7">
        <f t="shared" si="84"/>
        <v>136</v>
      </c>
      <c r="B147" s="31" t="s">
        <v>32</v>
      </c>
      <c r="C147" s="9">
        <f t="shared" si="115"/>
        <v>0</v>
      </c>
      <c r="D147" s="9">
        <v>0</v>
      </c>
      <c r="E147" s="9">
        <v>0</v>
      </c>
      <c r="F147" s="106">
        <v>0</v>
      </c>
      <c r="G147" s="9">
        <v>0</v>
      </c>
      <c r="H147" s="9">
        <v>0</v>
      </c>
      <c r="I147" s="9">
        <v>0</v>
      </c>
      <c r="J147" s="9">
        <v>0</v>
      </c>
      <c r="K147" s="14" t="s">
        <v>14</v>
      </c>
    </row>
    <row r="148" spans="1:11" s="4" customFormat="1" ht="20.25" x14ac:dyDescent="0.3">
      <c r="A148" s="7">
        <f t="shared" si="84"/>
        <v>137</v>
      </c>
      <c r="B148" s="31" t="s">
        <v>3</v>
      </c>
      <c r="C148" s="9">
        <f t="shared" si="115"/>
        <v>257</v>
      </c>
      <c r="D148" s="9">
        <v>0</v>
      </c>
      <c r="E148" s="9">
        <v>0</v>
      </c>
      <c r="F148" s="106">
        <v>0</v>
      </c>
      <c r="G148" s="9">
        <v>257</v>
      </c>
      <c r="H148" s="9">
        <v>0</v>
      </c>
      <c r="I148" s="9">
        <v>0</v>
      </c>
      <c r="J148" s="9">
        <v>0</v>
      </c>
      <c r="K148" s="14" t="s">
        <v>14</v>
      </c>
    </row>
    <row r="149" spans="1:11" s="4" customFormat="1" ht="20.25" x14ac:dyDescent="0.3">
      <c r="A149" s="7">
        <f t="shared" si="84"/>
        <v>138</v>
      </c>
      <c r="B149" s="31" t="s">
        <v>33</v>
      </c>
      <c r="C149" s="9">
        <f t="shared" si="115"/>
        <v>0</v>
      </c>
      <c r="D149" s="9">
        <v>0</v>
      </c>
      <c r="E149" s="9">
        <v>0</v>
      </c>
      <c r="F149" s="106">
        <v>0</v>
      </c>
      <c r="G149" s="9">
        <v>0</v>
      </c>
      <c r="H149" s="9">
        <v>0</v>
      </c>
      <c r="I149" s="9">
        <v>0</v>
      </c>
      <c r="J149" s="9">
        <v>0</v>
      </c>
      <c r="K149" s="14" t="s">
        <v>35</v>
      </c>
    </row>
    <row r="150" spans="1:11" s="4" customFormat="1" ht="105.75" customHeight="1" x14ac:dyDescent="0.3">
      <c r="A150" s="7">
        <f t="shared" si="84"/>
        <v>139</v>
      </c>
      <c r="B150" s="19" t="s">
        <v>301</v>
      </c>
      <c r="C150" s="9">
        <f>C152+C153</f>
        <v>3125.5</v>
      </c>
      <c r="D150" s="9">
        <f>D152+D153</f>
        <v>0</v>
      </c>
      <c r="E150" s="9">
        <f>E152+E153</f>
        <v>0</v>
      </c>
      <c r="F150" s="106">
        <f>F152+F153</f>
        <v>0</v>
      </c>
      <c r="G150" s="9">
        <f t="shared" ref="G150:I150" si="124">G152+G153</f>
        <v>3125.5</v>
      </c>
      <c r="H150" s="9">
        <f t="shared" si="124"/>
        <v>0</v>
      </c>
      <c r="I150" s="9">
        <f t="shared" si="124"/>
        <v>0</v>
      </c>
      <c r="J150" s="9">
        <f>J152+J153</f>
        <v>0</v>
      </c>
      <c r="K150" s="153">
        <v>56</v>
      </c>
    </row>
    <row r="151" spans="1:11" s="4" customFormat="1" ht="21" customHeight="1" x14ac:dyDescent="0.3">
      <c r="A151" s="7">
        <f t="shared" si="84"/>
        <v>140</v>
      </c>
      <c r="B151" s="19" t="s">
        <v>300</v>
      </c>
      <c r="C151" s="9">
        <v>0</v>
      </c>
      <c r="D151" s="9">
        <v>0</v>
      </c>
      <c r="E151" s="9">
        <v>0</v>
      </c>
      <c r="F151" s="106">
        <v>0</v>
      </c>
      <c r="G151" s="9">
        <v>0</v>
      </c>
      <c r="H151" s="9">
        <v>0</v>
      </c>
      <c r="I151" s="9">
        <v>0</v>
      </c>
      <c r="J151" s="9">
        <v>0</v>
      </c>
      <c r="K151" s="148" t="s">
        <v>35</v>
      </c>
    </row>
    <row r="152" spans="1:11" s="4" customFormat="1" ht="21" customHeight="1" x14ac:dyDescent="0.3">
      <c r="A152" s="7">
        <f t="shared" si="84"/>
        <v>141</v>
      </c>
      <c r="B152" s="31" t="s">
        <v>32</v>
      </c>
      <c r="C152" s="9">
        <f t="shared" ref="C152:C153" si="125">SUM(D152:J152)</f>
        <v>0</v>
      </c>
      <c r="D152" s="9">
        <v>0</v>
      </c>
      <c r="E152" s="9">
        <v>0</v>
      </c>
      <c r="F152" s="106">
        <v>0</v>
      </c>
      <c r="G152" s="9">
        <v>0</v>
      </c>
      <c r="H152" s="9">
        <v>0</v>
      </c>
      <c r="I152" s="9">
        <v>0</v>
      </c>
      <c r="J152" s="9">
        <v>0</v>
      </c>
      <c r="K152" s="14" t="s">
        <v>14</v>
      </c>
    </row>
    <row r="153" spans="1:11" s="4" customFormat="1" ht="21" customHeight="1" x14ac:dyDescent="0.3">
      <c r="A153" s="7">
        <f t="shared" si="84"/>
        <v>142</v>
      </c>
      <c r="B153" s="31" t="s">
        <v>3</v>
      </c>
      <c r="C153" s="9">
        <f t="shared" si="125"/>
        <v>3125.5</v>
      </c>
      <c r="D153" s="9">
        <v>0</v>
      </c>
      <c r="E153" s="9">
        <v>0</v>
      </c>
      <c r="F153" s="106">
        <v>0</v>
      </c>
      <c r="G153" s="9">
        <v>3125.5</v>
      </c>
      <c r="H153" s="9">
        <v>0</v>
      </c>
      <c r="I153" s="9">
        <v>0</v>
      </c>
      <c r="J153" s="9">
        <v>0</v>
      </c>
      <c r="K153" s="14" t="s">
        <v>14</v>
      </c>
    </row>
    <row r="154" spans="1:11" s="4" customFormat="1" ht="20.25" x14ac:dyDescent="0.3">
      <c r="A154" s="7">
        <f t="shared" si="84"/>
        <v>143</v>
      </c>
      <c r="B154" s="31" t="s">
        <v>33</v>
      </c>
      <c r="C154" s="9">
        <v>0</v>
      </c>
      <c r="D154" s="9">
        <v>0</v>
      </c>
      <c r="E154" s="9">
        <v>0</v>
      </c>
      <c r="F154" s="106">
        <v>0</v>
      </c>
      <c r="G154" s="9">
        <v>0</v>
      </c>
      <c r="H154" s="9">
        <v>0</v>
      </c>
      <c r="I154" s="9">
        <v>0</v>
      </c>
      <c r="J154" s="9">
        <v>0</v>
      </c>
      <c r="K154" s="14" t="s">
        <v>35</v>
      </c>
    </row>
    <row r="155" spans="1:11" s="4" customFormat="1" ht="28.5" customHeight="1" x14ac:dyDescent="0.2">
      <c r="A155" s="147"/>
      <c r="B155" s="147"/>
      <c r="F155" s="115"/>
    </row>
    <row r="156" spans="1:11" s="4" customFormat="1" x14ac:dyDescent="0.2">
      <c r="A156" s="5"/>
      <c r="B156" s="6" t="s">
        <v>299</v>
      </c>
      <c r="F156" s="115"/>
    </row>
    <row r="157" spans="1:11" s="4" customFormat="1" x14ac:dyDescent="0.2">
      <c r="A157" s="5"/>
      <c r="B157" s="6"/>
      <c r="F157" s="115"/>
    </row>
    <row r="158" spans="1:11" s="4" customFormat="1" x14ac:dyDescent="0.2">
      <c r="A158" s="5"/>
      <c r="B158" s="6"/>
      <c r="F158" s="115"/>
    </row>
    <row r="159" spans="1:11" s="4" customFormat="1" x14ac:dyDescent="0.2">
      <c r="A159" s="5"/>
      <c r="B159" s="6"/>
      <c r="F159" s="115"/>
    </row>
    <row r="160" spans="1:11" s="4" customFormat="1" x14ac:dyDescent="0.2">
      <c r="A160" s="5"/>
      <c r="B160" s="6"/>
      <c r="F160" s="115"/>
    </row>
    <row r="161" spans="1:6" s="4" customFormat="1" x14ac:dyDescent="0.2">
      <c r="A161" s="5"/>
      <c r="B161" s="6"/>
      <c r="F161" s="115"/>
    </row>
    <row r="162" spans="1:6" s="4" customFormat="1" x14ac:dyDescent="0.2">
      <c r="A162" s="5"/>
      <c r="B162" s="6"/>
      <c r="F162" s="115"/>
    </row>
    <row r="163" spans="1:6" s="4" customFormat="1" x14ac:dyDescent="0.2">
      <c r="A163" s="5"/>
      <c r="B163" s="6"/>
      <c r="F163" s="115"/>
    </row>
    <row r="164" spans="1:6" s="4" customFormat="1" x14ac:dyDescent="0.2">
      <c r="A164" s="5"/>
      <c r="B164" s="6"/>
      <c r="F164" s="115"/>
    </row>
    <row r="165" spans="1:6" s="4" customFormat="1" x14ac:dyDescent="0.2">
      <c r="A165" s="5"/>
      <c r="B165" s="6"/>
      <c r="F165" s="115"/>
    </row>
    <row r="166" spans="1:6" s="4" customFormat="1" x14ac:dyDescent="0.2">
      <c r="A166" s="5"/>
      <c r="B166" s="6"/>
      <c r="F166" s="115"/>
    </row>
    <row r="167" spans="1:6" s="4" customFormat="1" x14ac:dyDescent="0.2">
      <c r="A167" s="5"/>
      <c r="B167" s="6"/>
      <c r="F167" s="115"/>
    </row>
    <row r="168" spans="1:6" s="4" customFormat="1" x14ac:dyDescent="0.2">
      <c r="A168" s="5"/>
      <c r="B168" s="6"/>
      <c r="F168" s="115"/>
    </row>
    <row r="169" spans="1:6" s="4" customFormat="1" x14ac:dyDescent="0.2">
      <c r="A169" s="5"/>
      <c r="B169" s="6"/>
      <c r="F169" s="115"/>
    </row>
    <row r="170" spans="1:6" s="4" customFormat="1" x14ac:dyDescent="0.2">
      <c r="A170" s="5"/>
      <c r="B170" s="6"/>
      <c r="F170" s="115"/>
    </row>
    <row r="171" spans="1:6" s="4" customFormat="1" x14ac:dyDescent="0.2">
      <c r="A171" s="5"/>
      <c r="B171" s="6"/>
      <c r="F171" s="115"/>
    </row>
    <row r="172" spans="1:6" s="4" customFormat="1" x14ac:dyDescent="0.2">
      <c r="A172" s="5"/>
      <c r="B172" s="6"/>
      <c r="F172" s="115"/>
    </row>
    <row r="173" spans="1:6" s="4" customFormat="1" x14ac:dyDescent="0.2">
      <c r="A173" s="5"/>
      <c r="B173" s="6"/>
      <c r="F173" s="115"/>
    </row>
    <row r="174" spans="1:6" s="4" customFormat="1" x14ac:dyDescent="0.2">
      <c r="A174" s="5"/>
      <c r="B174" s="6"/>
      <c r="F174" s="115"/>
    </row>
    <row r="175" spans="1:6" s="4" customFormat="1" x14ac:dyDescent="0.2">
      <c r="A175" s="5"/>
      <c r="B175" s="6"/>
      <c r="F175" s="115"/>
    </row>
    <row r="176" spans="1:6" s="4" customFormat="1" x14ac:dyDescent="0.2">
      <c r="A176" s="5"/>
      <c r="B176" s="6"/>
      <c r="F176" s="115"/>
    </row>
    <row r="177" spans="1:6" s="4" customFormat="1" x14ac:dyDescent="0.2">
      <c r="A177" s="5"/>
      <c r="B177" s="6"/>
      <c r="F177" s="115"/>
    </row>
    <row r="178" spans="1:6" s="4" customFormat="1" x14ac:dyDescent="0.2">
      <c r="A178" s="5"/>
      <c r="B178" s="6"/>
      <c r="F178" s="115"/>
    </row>
    <row r="179" spans="1:6" s="4" customFormat="1" x14ac:dyDescent="0.2">
      <c r="A179" s="5"/>
      <c r="B179" s="6"/>
      <c r="F179" s="115"/>
    </row>
    <row r="180" spans="1:6" s="4" customFormat="1" x14ac:dyDescent="0.2">
      <c r="A180" s="5"/>
      <c r="B180" s="6"/>
      <c r="F180" s="115"/>
    </row>
    <row r="181" spans="1:6" s="4" customFormat="1" x14ac:dyDescent="0.2">
      <c r="A181" s="5"/>
      <c r="B181" s="6"/>
      <c r="F181" s="115"/>
    </row>
    <row r="182" spans="1:6" s="4" customFormat="1" x14ac:dyDescent="0.2">
      <c r="A182" s="5"/>
      <c r="B182" s="6"/>
      <c r="F182" s="115"/>
    </row>
    <row r="183" spans="1:6" s="4" customFormat="1" x14ac:dyDescent="0.2">
      <c r="A183" s="5"/>
      <c r="B183" s="6"/>
      <c r="F183" s="115"/>
    </row>
    <row r="184" spans="1:6" s="4" customFormat="1" x14ac:dyDescent="0.2">
      <c r="A184" s="5"/>
      <c r="B184" s="6"/>
      <c r="F184" s="115"/>
    </row>
    <row r="185" spans="1:6" s="4" customFormat="1" x14ac:dyDescent="0.2">
      <c r="A185" s="5"/>
      <c r="B185" s="6"/>
      <c r="F185" s="115"/>
    </row>
    <row r="186" spans="1:6" s="4" customFormat="1" x14ac:dyDescent="0.2">
      <c r="A186" s="5"/>
      <c r="B186" s="6"/>
      <c r="F186" s="115"/>
    </row>
    <row r="187" spans="1:6" s="4" customFormat="1" x14ac:dyDescent="0.2">
      <c r="A187" s="5"/>
      <c r="B187" s="6"/>
      <c r="F187" s="115"/>
    </row>
    <row r="188" spans="1:6" s="4" customFormat="1" x14ac:dyDescent="0.2">
      <c r="A188" s="5"/>
      <c r="B188" s="6"/>
      <c r="F188" s="115"/>
    </row>
    <row r="189" spans="1:6" s="4" customFormat="1" x14ac:dyDescent="0.2">
      <c r="A189" s="5"/>
      <c r="B189" s="6"/>
      <c r="F189" s="115"/>
    </row>
    <row r="190" spans="1:6" s="4" customFormat="1" x14ac:dyDescent="0.2">
      <c r="A190" s="5"/>
      <c r="B190" s="6"/>
      <c r="F190" s="115"/>
    </row>
    <row r="191" spans="1:6" s="4" customFormat="1" x14ac:dyDescent="0.2">
      <c r="A191" s="5"/>
      <c r="B191" s="6"/>
      <c r="F191" s="115"/>
    </row>
    <row r="192" spans="1:6" s="4" customFormat="1" x14ac:dyDescent="0.2">
      <c r="A192" s="5"/>
      <c r="B192" s="6"/>
      <c r="F192" s="115"/>
    </row>
    <row r="193" spans="1:6" s="4" customFormat="1" x14ac:dyDescent="0.2">
      <c r="A193" s="5"/>
      <c r="B193" s="6"/>
      <c r="F193" s="115"/>
    </row>
    <row r="194" spans="1:6" s="4" customFormat="1" x14ac:dyDescent="0.2">
      <c r="A194" s="5"/>
      <c r="B194" s="6"/>
      <c r="F194" s="115"/>
    </row>
    <row r="195" spans="1:6" s="4" customFormat="1" x14ac:dyDescent="0.2">
      <c r="A195" s="5"/>
      <c r="B195" s="6"/>
      <c r="F195" s="115"/>
    </row>
    <row r="196" spans="1:6" s="4" customFormat="1" x14ac:dyDescent="0.2">
      <c r="A196" s="5"/>
      <c r="B196" s="6"/>
      <c r="F196" s="115"/>
    </row>
    <row r="197" spans="1:6" s="4" customFormat="1" x14ac:dyDescent="0.2">
      <c r="A197" s="5"/>
      <c r="B197" s="6"/>
      <c r="F197" s="115"/>
    </row>
    <row r="198" spans="1:6" s="4" customFormat="1" x14ac:dyDescent="0.2">
      <c r="A198" s="5"/>
      <c r="B198" s="6"/>
      <c r="F198" s="115"/>
    </row>
    <row r="199" spans="1:6" s="4" customFormat="1" x14ac:dyDescent="0.2">
      <c r="A199" s="5"/>
      <c r="B199" s="6"/>
      <c r="F199" s="115"/>
    </row>
    <row r="200" spans="1:6" s="4" customFormat="1" x14ac:dyDescent="0.2">
      <c r="A200" s="5"/>
      <c r="B200" s="6"/>
      <c r="F200" s="115"/>
    </row>
    <row r="201" spans="1:6" s="4" customFormat="1" x14ac:dyDescent="0.2">
      <c r="A201" s="5"/>
      <c r="B201" s="6"/>
      <c r="F201" s="115"/>
    </row>
    <row r="202" spans="1:6" s="4" customFormat="1" x14ac:dyDescent="0.2">
      <c r="A202" s="5"/>
      <c r="B202" s="6"/>
      <c r="F202" s="115"/>
    </row>
    <row r="203" spans="1:6" s="4" customFormat="1" x14ac:dyDescent="0.2">
      <c r="A203" s="5"/>
      <c r="B203" s="6"/>
      <c r="F203" s="115"/>
    </row>
    <row r="204" spans="1:6" s="4" customFormat="1" x14ac:dyDescent="0.2">
      <c r="A204" s="5"/>
      <c r="B204" s="6"/>
      <c r="F204" s="115"/>
    </row>
    <row r="205" spans="1:6" s="4" customFormat="1" x14ac:dyDescent="0.2">
      <c r="A205" s="5"/>
      <c r="B205" s="6"/>
      <c r="F205" s="115"/>
    </row>
    <row r="206" spans="1:6" s="4" customFormat="1" x14ac:dyDescent="0.2">
      <c r="A206" s="5"/>
      <c r="B206" s="6"/>
      <c r="F206" s="115"/>
    </row>
    <row r="207" spans="1:6" s="4" customFormat="1" x14ac:dyDescent="0.2">
      <c r="A207" s="5"/>
      <c r="B207" s="6"/>
      <c r="F207" s="115"/>
    </row>
    <row r="208" spans="1:6" s="4" customFormat="1" x14ac:dyDescent="0.2">
      <c r="A208" s="5"/>
      <c r="B208" s="6"/>
      <c r="F208" s="115"/>
    </row>
    <row r="209" spans="1:6" s="4" customFormat="1" x14ac:dyDescent="0.2">
      <c r="A209" s="5"/>
      <c r="B209" s="6"/>
      <c r="F209" s="115"/>
    </row>
    <row r="210" spans="1:6" s="4" customFormat="1" x14ac:dyDescent="0.2">
      <c r="A210" s="5"/>
      <c r="B210" s="6"/>
      <c r="F210" s="115"/>
    </row>
    <row r="211" spans="1:6" s="4" customFormat="1" x14ac:dyDescent="0.2">
      <c r="A211" s="5"/>
      <c r="B211" s="6"/>
      <c r="F211" s="115"/>
    </row>
    <row r="212" spans="1:6" s="4" customFormat="1" x14ac:dyDescent="0.2">
      <c r="A212" s="5"/>
      <c r="B212" s="6"/>
      <c r="F212" s="115"/>
    </row>
    <row r="213" spans="1:6" s="4" customFormat="1" x14ac:dyDescent="0.2">
      <c r="A213" s="5"/>
      <c r="B213" s="6"/>
      <c r="F213" s="115"/>
    </row>
    <row r="214" spans="1:6" s="4" customFormat="1" x14ac:dyDescent="0.2">
      <c r="A214" s="5"/>
      <c r="B214" s="6"/>
      <c r="F214" s="115"/>
    </row>
    <row r="215" spans="1:6" s="4" customFormat="1" x14ac:dyDescent="0.2">
      <c r="A215" s="5"/>
      <c r="B215" s="6"/>
      <c r="F215" s="115"/>
    </row>
    <row r="216" spans="1:6" s="4" customFormat="1" x14ac:dyDescent="0.2">
      <c r="A216" s="5"/>
      <c r="B216" s="6"/>
      <c r="F216" s="115"/>
    </row>
    <row r="217" spans="1:6" s="4" customFormat="1" x14ac:dyDescent="0.2">
      <c r="A217" s="5"/>
      <c r="B217" s="6"/>
      <c r="F217" s="115"/>
    </row>
    <row r="218" spans="1:6" s="4" customFormat="1" x14ac:dyDescent="0.2">
      <c r="A218" s="5"/>
      <c r="B218" s="6"/>
      <c r="F218" s="115"/>
    </row>
    <row r="219" spans="1:6" s="4" customFormat="1" x14ac:dyDescent="0.2">
      <c r="A219" s="5"/>
      <c r="B219" s="6"/>
      <c r="F219" s="115"/>
    </row>
    <row r="220" spans="1:6" s="4" customFormat="1" x14ac:dyDescent="0.2">
      <c r="A220" s="5"/>
      <c r="B220" s="6"/>
      <c r="F220" s="115"/>
    </row>
    <row r="221" spans="1:6" s="4" customFormat="1" x14ac:dyDescent="0.2">
      <c r="A221" s="5"/>
      <c r="B221" s="6"/>
      <c r="F221" s="115"/>
    </row>
    <row r="222" spans="1:6" s="4" customFormat="1" x14ac:dyDescent="0.2">
      <c r="A222" s="5"/>
      <c r="B222" s="6"/>
      <c r="F222" s="115"/>
    </row>
    <row r="223" spans="1:6" s="4" customFormat="1" x14ac:dyDescent="0.2">
      <c r="A223" s="5"/>
      <c r="B223" s="6"/>
      <c r="F223" s="115"/>
    </row>
    <row r="224" spans="1:6" s="4" customFormat="1" x14ac:dyDescent="0.2">
      <c r="A224" s="5"/>
      <c r="B224" s="6"/>
      <c r="F224" s="115"/>
    </row>
    <row r="225" spans="1:6" s="4" customFormat="1" x14ac:dyDescent="0.2">
      <c r="A225" s="5"/>
      <c r="B225" s="6"/>
      <c r="F225" s="115"/>
    </row>
    <row r="226" spans="1:6" s="4" customFormat="1" x14ac:dyDescent="0.2">
      <c r="A226" s="5"/>
      <c r="B226" s="6"/>
      <c r="F226" s="115"/>
    </row>
    <row r="227" spans="1:6" s="4" customFormat="1" x14ac:dyDescent="0.2">
      <c r="A227" s="5"/>
      <c r="B227" s="6"/>
      <c r="F227" s="115"/>
    </row>
    <row r="228" spans="1:6" s="4" customFormat="1" x14ac:dyDescent="0.2">
      <c r="A228" s="5"/>
      <c r="B228" s="6"/>
      <c r="F228" s="115"/>
    </row>
    <row r="229" spans="1:6" s="4" customFormat="1" x14ac:dyDescent="0.2">
      <c r="A229" s="5"/>
      <c r="B229" s="6"/>
      <c r="F229" s="115"/>
    </row>
    <row r="230" spans="1:6" s="4" customFormat="1" x14ac:dyDescent="0.2">
      <c r="A230" s="5"/>
      <c r="B230" s="6"/>
      <c r="F230" s="115"/>
    </row>
    <row r="231" spans="1:6" s="4" customFormat="1" x14ac:dyDescent="0.2">
      <c r="A231" s="5"/>
      <c r="B231" s="6"/>
      <c r="F231" s="115"/>
    </row>
    <row r="232" spans="1:6" s="4" customFormat="1" x14ac:dyDescent="0.2">
      <c r="A232" s="5"/>
      <c r="B232" s="6"/>
      <c r="F232" s="115"/>
    </row>
    <row r="233" spans="1:6" s="4" customFormat="1" x14ac:dyDescent="0.2">
      <c r="A233" s="5"/>
      <c r="B233" s="6"/>
      <c r="F233" s="115"/>
    </row>
    <row r="234" spans="1:6" s="4" customFormat="1" x14ac:dyDescent="0.2">
      <c r="A234" s="5"/>
      <c r="B234" s="6"/>
      <c r="F234" s="115"/>
    </row>
    <row r="235" spans="1:6" s="4" customFormat="1" x14ac:dyDescent="0.2">
      <c r="A235" s="5"/>
      <c r="B235" s="6"/>
      <c r="F235" s="115"/>
    </row>
    <row r="236" spans="1:6" s="4" customFormat="1" x14ac:dyDescent="0.2">
      <c r="A236" s="5"/>
      <c r="B236" s="6"/>
      <c r="F236" s="115"/>
    </row>
    <row r="237" spans="1:6" s="4" customFormat="1" x14ac:dyDescent="0.2">
      <c r="A237" s="5"/>
      <c r="B237" s="6"/>
      <c r="F237" s="115"/>
    </row>
    <row r="238" spans="1:6" s="4" customFormat="1" x14ac:dyDescent="0.2">
      <c r="A238" s="5"/>
      <c r="B238" s="6"/>
      <c r="F238" s="115"/>
    </row>
    <row r="239" spans="1:6" s="4" customFormat="1" x14ac:dyDescent="0.2">
      <c r="A239" s="5"/>
      <c r="B239" s="6"/>
      <c r="F239" s="115"/>
    </row>
    <row r="240" spans="1:6" s="4" customFormat="1" x14ac:dyDescent="0.2">
      <c r="A240" s="5"/>
      <c r="B240" s="6"/>
      <c r="F240" s="115"/>
    </row>
    <row r="241" spans="1:6" s="4" customFormat="1" x14ac:dyDescent="0.2">
      <c r="A241" s="5"/>
      <c r="B241" s="6"/>
      <c r="F241" s="115"/>
    </row>
    <row r="242" spans="1:6" s="4" customFormat="1" x14ac:dyDescent="0.2">
      <c r="A242" s="5"/>
      <c r="B242" s="6"/>
      <c r="F242" s="115"/>
    </row>
    <row r="243" spans="1:6" s="4" customFormat="1" x14ac:dyDescent="0.2">
      <c r="A243" s="5"/>
      <c r="B243" s="6"/>
      <c r="F243" s="115"/>
    </row>
    <row r="244" spans="1:6" s="4" customFormat="1" x14ac:dyDescent="0.2">
      <c r="A244" s="5"/>
      <c r="B244" s="6"/>
      <c r="F244" s="115"/>
    </row>
    <row r="245" spans="1:6" s="4" customFormat="1" x14ac:dyDescent="0.2">
      <c r="A245" s="5"/>
      <c r="B245" s="6"/>
      <c r="F245" s="115"/>
    </row>
    <row r="246" spans="1:6" s="4" customFormat="1" x14ac:dyDescent="0.2">
      <c r="A246" s="5"/>
      <c r="B246" s="6"/>
      <c r="F246" s="115"/>
    </row>
    <row r="247" spans="1:6" s="4" customFormat="1" x14ac:dyDescent="0.2">
      <c r="A247" s="5"/>
      <c r="B247" s="6"/>
      <c r="F247" s="115"/>
    </row>
    <row r="248" spans="1:6" s="4" customFormat="1" x14ac:dyDescent="0.2">
      <c r="A248" s="5"/>
      <c r="B248" s="6"/>
      <c r="F248" s="115"/>
    </row>
    <row r="249" spans="1:6" s="4" customFormat="1" x14ac:dyDescent="0.2">
      <c r="A249" s="5"/>
      <c r="B249" s="6"/>
      <c r="F249" s="115"/>
    </row>
    <row r="250" spans="1:6" s="4" customFormat="1" x14ac:dyDescent="0.2">
      <c r="A250" s="5"/>
      <c r="B250" s="6"/>
      <c r="F250" s="115"/>
    </row>
    <row r="251" spans="1:6" s="4" customFormat="1" x14ac:dyDescent="0.2">
      <c r="A251" s="5"/>
      <c r="B251" s="6"/>
      <c r="F251" s="115"/>
    </row>
    <row r="252" spans="1:6" s="4" customFormat="1" x14ac:dyDescent="0.2">
      <c r="A252" s="5"/>
      <c r="B252" s="6"/>
      <c r="F252" s="115"/>
    </row>
    <row r="253" spans="1:6" s="4" customFormat="1" x14ac:dyDescent="0.2">
      <c r="A253" s="5"/>
      <c r="B253" s="6"/>
      <c r="F253" s="115"/>
    </row>
    <row r="254" spans="1:6" s="4" customFormat="1" x14ac:dyDescent="0.2">
      <c r="A254" s="5"/>
      <c r="B254" s="6"/>
      <c r="F254" s="115"/>
    </row>
    <row r="255" spans="1:6" s="4" customFormat="1" x14ac:dyDescent="0.2">
      <c r="A255" s="5"/>
      <c r="B255" s="6"/>
      <c r="F255" s="115"/>
    </row>
    <row r="256" spans="1:6" s="4" customFormat="1" x14ac:dyDescent="0.2">
      <c r="A256" s="5"/>
      <c r="B256" s="6"/>
      <c r="F256" s="115"/>
    </row>
    <row r="257" spans="1:6" s="4" customFormat="1" x14ac:dyDescent="0.2">
      <c r="A257" s="5"/>
      <c r="B257" s="6"/>
      <c r="F257" s="115"/>
    </row>
    <row r="258" spans="1:6" s="4" customFormat="1" x14ac:dyDescent="0.2">
      <c r="A258" s="5"/>
      <c r="B258" s="6"/>
      <c r="F258" s="115"/>
    </row>
    <row r="259" spans="1:6" s="4" customFormat="1" x14ac:dyDescent="0.2">
      <c r="A259" s="5"/>
      <c r="B259" s="6"/>
      <c r="F259" s="115"/>
    </row>
    <row r="260" spans="1:6" s="4" customFormat="1" x14ac:dyDescent="0.2">
      <c r="A260" s="5"/>
      <c r="B260" s="6"/>
      <c r="F260" s="115"/>
    </row>
    <row r="261" spans="1:6" s="4" customFormat="1" x14ac:dyDescent="0.2">
      <c r="A261" s="5"/>
      <c r="B261" s="6"/>
      <c r="F261" s="115"/>
    </row>
    <row r="262" spans="1:6" s="4" customFormat="1" x14ac:dyDescent="0.2">
      <c r="A262" s="5"/>
      <c r="B262" s="6"/>
      <c r="F262" s="115"/>
    </row>
    <row r="263" spans="1:6" s="4" customFormat="1" x14ac:dyDescent="0.2">
      <c r="A263" s="5"/>
      <c r="B263" s="6"/>
      <c r="F263" s="115"/>
    </row>
    <row r="264" spans="1:6" s="4" customFormat="1" x14ac:dyDescent="0.2">
      <c r="A264" s="5"/>
      <c r="B264" s="6"/>
      <c r="F264" s="115"/>
    </row>
    <row r="265" spans="1:6" s="4" customFormat="1" x14ac:dyDescent="0.2">
      <c r="A265" s="5"/>
      <c r="B265" s="6"/>
      <c r="F265" s="115"/>
    </row>
    <row r="266" spans="1:6" s="4" customFormat="1" x14ac:dyDescent="0.2">
      <c r="A266" s="5"/>
      <c r="B266" s="6"/>
      <c r="F266" s="115"/>
    </row>
    <row r="267" spans="1:6" s="4" customFormat="1" x14ac:dyDescent="0.2">
      <c r="A267" s="5"/>
      <c r="B267" s="6"/>
      <c r="F267" s="115"/>
    </row>
    <row r="268" spans="1:6" s="4" customFormat="1" x14ac:dyDescent="0.2">
      <c r="A268" s="5"/>
      <c r="B268" s="6"/>
      <c r="F268" s="115"/>
    </row>
    <row r="269" spans="1:6" s="4" customFormat="1" x14ac:dyDescent="0.2">
      <c r="A269" s="5"/>
      <c r="B269" s="6"/>
      <c r="F269" s="115"/>
    </row>
    <row r="270" spans="1:6" s="4" customFormat="1" x14ac:dyDescent="0.2">
      <c r="A270" s="5"/>
      <c r="B270" s="6"/>
      <c r="F270" s="115"/>
    </row>
    <row r="271" spans="1:6" s="4" customFormat="1" x14ac:dyDescent="0.2">
      <c r="A271" s="5"/>
      <c r="B271" s="6"/>
      <c r="F271" s="115"/>
    </row>
    <row r="272" spans="1:6" s="4" customFormat="1" x14ac:dyDescent="0.2">
      <c r="A272" s="5"/>
      <c r="B272" s="6"/>
      <c r="F272" s="115"/>
    </row>
    <row r="273" spans="1:6" s="4" customFormat="1" x14ac:dyDescent="0.2">
      <c r="A273" s="5"/>
      <c r="B273" s="6"/>
      <c r="F273" s="115"/>
    </row>
    <row r="274" spans="1:6" s="4" customFormat="1" x14ac:dyDescent="0.2">
      <c r="A274" s="5"/>
      <c r="B274" s="6"/>
      <c r="F274" s="115"/>
    </row>
    <row r="275" spans="1:6" s="4" customFormat="1" x14ac:dyDescent="0.2">
      <c r="A275" s="5"/>
      <c r="B275" s="6"/>
      <c r="F275" s="115"/>
    </row>
    <row r="276" spans="1:6" s="4" customFormat="1" x14ac:dyDescent="0.2">
      <c r="A276" s="5"/>
      <c r="B276" s="6"/>
      <c r="F276" s="115"/>
    </row>
    <row r="277" spans="1:6" s="4" customFormat="1" x14ac:dyDescent="0.2">
      <c r="A277" s="5"/>
      <c r="B277" s="6"/>
      <c r="F277" s="115"/>
    </row>
    <row r="278" spans="1:6" s="4" customFormat="1" x14ac:dyDescent="0.2">
      <c r="A278" s="5"/>
      <c r="B278" s="6"/>
      <c r="F278" s="115"/>
    </row>
    <row r="279" spans="1:6" s="4" customFormat="1" x14ac:dyDescent="0.2">
      <c r="A279" s="5"/>
      <c r="B279" s="6"/>
      <c r="F279" s="115"/>
    </row>
    <row r="280" spans="1:6" s="4" customFormat="1" x14ac:dyDescent="0.2">
      <c r="A280" s="5"/>
      <c r="B280" s="6"/>
      <c r="F280" s="115"/>
    </row>
    <row r="281" spans="1:6" s="4" customFormat="1" x14ac:dyDescent="0.2">
      <c r="A281" s="5"/>
      <c r="B281" s="6"/>
      <c r="F281" s="115"/>
    </row>
    <row r="282" spans="1:6" s="4" customFormat="1" x14ac:dyDescent="0.2">
      <c r="A282" s="5"/>
      <c r="B282" s="6"/>
      <c r="F282" s="115"/>
    </row>
    <row r="283" spans="1:6" s="4" customFormat="1" x14ac:dyDescent="0.2">
      <c r="A283" s="5"/>
      <c r="B283" s="6"/>
      <c r="F283" s="115"/>
    </row>
    <row r="284" spans="1:6" s="4" customFormat="1" x14ac:dyDescent="0.2">
      <c r="A284" s="5"/>
      <c r="B284" s="6"/>
      <c r="F284" s="115"/>
    </row>
    <row r="285" spans="1:6" s="4" customFormat="1" x14ac:dyDescent="0.2">
      <c r="A285" s="5"/>
      <c r="B285" s="6"/>
      <c r="F285" s="115"/>
    </row>
    <row r="286" spans="1:6" s="4" customFormat="1" x14ac:dyDescent="0.2">
      <c r="A286" s="5"/>
      <c r="B286" s="6"/>
      <c r="F286" s="115"/>
    </row>
    <row r="287" spans="1:6" s="4" customFormat="1" x14ac:dyDescent="0.2">
      <c r="A287" s="5"/>
      <c r="B287" s="6"/>
      <c r="F287" s="115"/>
    </row>
    <row r="288" spans="1:6" s="4" customFormat="1" x14ac:dyDescent="0.2">
      <c r="A288" s="5"/>
      <c r="B288" s="6"/>
      <c r="F288" s="115"/>
    </row>
    <row r="289" spans="1:6" s="4" customFormat="1" x14ac:dyDescent="0.2">
      <c r="A289" s="5"/>
      <c r="B289" s="6"/>
      <c r="F289" s="115"/>
    </row>
    <row r="290" spans="1:6" s="4" customFormat="1" x14ac:dyDescent="0.2">
      <c r="A290" s="5"/>
      <c r="B290" s="6"/>
      <c r="F290" s="115"/>
    </row>
    <row r="291" spans="1:6" s="4" customFormat="1" x14ac:dyDescent="0.2">
      <c r="A291" s="5"/>
      <c r="B291" s="6"/>
      <c r="F291" s="115"/>
    </row>
    <row r="292" spans="1:6" s="4" customFormat="1" x14ac:dyDescent="0.2">
      <c r="A292" s="5"/>
      <c r="B292" s="6"/>
      <c r="F292" s="115"/>
    </row>
    <row r="293" spans="1:6" s="4" customFormat="1" x14ac:dyDescent="0.2">
      <c r="A293" s="5"/>
      <c r="B293" s="6"/>
      <c r="F293" s="115"/>
    </row>
    <row r="294" spans="1:6" s="4" customFormat="1" x14ac:dyDescent="0.2">
      <c r="A294" s="5"/>
      <c r="B294" s="6"/>
      <c r="F294" s="115"/>
    </row>
    <row r="295" spans="1:6" s="4" customFormat="1" x14ac:dyDescent="0.2">
      <c r="A295" s="5"/>
      <c r="B295" s="6"/>
      <c r="F295" s="115"/>
    </row>
    <row r="296" spans="1:6" s="4" customFormat="1" x14ac:dyDescent="0.2">
      <c r="A296" s="5"/>
      <c r="B296" s="6"/>
      <c r="F296" s="115"/>
    </row>
    <row r="297" spans="1:6" s="4" customFormat="1" x14ac:dyDescent="0.2">
      <c r="A297" s="5"/>
      <c r="B297" s="6"/>
      <c r="F297" s="115"/>
    </row>
    <row r="298" spans="1:6" s="4" customFormat="1" x14ac:dyDescent="0.2">
      <c r="A298" s="5"/>
      <c r="B298" s="6"/>
      <c r="F298" s="115"/>
    </row>
    <row r="299" spans="1:6" s="4" customFormat="1" x14ac:dyDescent="0.2">
      <c r="A299" s="5"/>
      <c r="B299" s="6"/>
      <c r="F299" s="115"/>
    </row>
    <row r="300" spans="1:6" s="4" customFormat="1" x14ac:dyDescent="0.2">
      <c r="A300" s="5"/>
      <c r="B300" s="6"/>
      <c r="F300" s="115"/>
    </row>
    <row r="301" spans="1:6" s="4" customFormat="1" x14ac:dyDescent="0.2">
      <c r="A301" s="5"/>
      <c r="B301" s="6"/>
      <c r="F301" s="115"/>
    </row>
    <row r="302" spans="1:6" s="4" customFormat="1" x14ac:dyDescent="0.2">
      <c r="A302" s="5"/>
      <c r="B302" s="6"/>
      <c r="F302" s="115"/>
    </row>
    <row r="303" spans="1:6" s="4" customFormat="1" x14ac:dyDescent="0.2">
      <c r="A303" s="5"/>
      <c r="B303" s="6"/>
      <c r="F303" s="115"/>
    </row>
    <row r="304" spans="1:6" s="4" customFormat="1" x14ac:dyDescent="0.2">
      <c r="A304" s="5"/>
      <c r="B304" s="6"/>
      <c r="F304" s="115"/>
    </row>
    <row r="305" spans="1:6" s="4" customFormat="1" x14ac:dyDescent="0.2">
      <c r="A305" s="5"/>
      <c r="B305" s="6"/>
      <c r="F305" s="115"/>
    </row>
    <row r="306" spans="1:6" s="4" customFormat="1" x14ac:dyDescent="0.2">
      <c r="A306" s="5"/>
      <c r="B306" s="6"/>
      <c r="F306" s="115"/>
    </row>
    <row r="307" spans="1:6" s="4" customFormat="1" x14ac:dyDescent="0.2">
      <c r="A307" s="5"/>
      <c r="B307" s="6"/>
      <c r="F307" s="115"/>
    </row>
    <row r="308" spans="1:6" s="4" customFormat="1" x14ac:dyDescent="0.2">
      <c r="A308" s="5"/>
      <c r="B308" s="6"/>
      <c r="F308" s="115"/>
    </row>
    <row r="309" spans="1:6" s="4" customFormat="1" x14ac:dyDescent="0.2">
      <c r="A309" s="5"/>
      <c r="B309" s="6"/>
      <c r="F309" s="115"/>
    </row>
    <row r="310" spans="1:6" s="4" customFormat="1" x14ac:dyDescent="0.2">
      <c r="A310" s="5"/>
      <c r="B310" s="6"/>
      <c r="F310" s="115"/>
    </row>
    <row r="311" spans="1:6" s="4" customFormat="1" x14ac:dyDescent="0.2">
      <c r="A311" s="5"/>
      <c r="B311" s="6"/>
      <c r="F311" s="115"/>
    </row>
    <row r="312" spans="1:6" s="4" customFormat="1" x14ac:dyDescent="0.2">
      <c r="A312" s="5"/>
      <c r="B312" s="6"/>
      <c r="F312" s="115"/>
    </row>
    <row r="313" spans="1:6" s="4" customFormat="1" x14ac:dyDescent="0.2">
      <c r="A313" s="5"/>
      <c r="B313" s="6"/>
      <c r="F313" s="115"/>
    </row>
    <row r="314" spans="1:6" s="4" customFormat="1" x14ac:dyDescent="0.2">
      <c r="A314" s="5"/>
      <c r="B314" s="6"/>
      <c r="F314" s="115"/>
    </row>
    <row r="315" spans="1:6" s="4" customFormat="1" x14ac:dyDescent="0.2">
      <c r="A315" s="5"/>
      <c r="B315" s="6"/>
      <c r="F315" s="115"/>
    </row>
    <row r="316" spans="1:6" s="4" customFormat="1" x14ac:dyDescent="0.2">
      <c r="A316" s="5"/>
      <c r="B316" s="6"/>
      <c r="F316" s="115"/>
    </row>
    <row r="317" spans="1:6" s="4" customFormat="1" x14ac:dyDescent="0.2">
      <c r="A317" s="5"/>
      <c r="B317" s="6"/>
      <c r="F317" s="115"/>
    </row>
    <row r="318" spans="1:6" s="4" customFormat="1" x14ac:dyDescent="0.2">
      <c r="A318" s="5"/>
      <c r="B318" s="6"/>
      <c r="F318" s="115"/>
    </row>
    <row r="319" spans="1:6" s="4" customFormat="1" x14ac:dyDescent="0.2">
      <c r="A319" s="5"/>
      <c r="B319" s="6"/>
      <c r="F319" s="115"/>
    </row>
    <row r="320" spans="1:6" s="4" customFormat="1" x14ac:dyDescent="0.2">
      <c r="A320" s="5"/>
      <c r="B320" s="6"/>
      <c r="F320" s="115"/>
    </row>
    <row r="321" spans="1:6" s="4" customFormat="1" x14ac:dyDescent="0.2">
      <c r="A321" s="5"/>
      <c r="B321" s="6"/>
      <c r="F321" s="115"/>
    </row>
    <row r="322" spans="1:6" s="4" customFormat="1" x14ac:dyDescent="0.2">
      <c r="A322" s="5"/>
      <c r="B322" s="6"/>
      <c r="F322" s="115"/>
    </row>
    <row r="323" spans="1:6" s="4" customFormat="1" x14ac:dyDescent="0.2">
      <c r="A323" s="5"/>
      <c r="B323" s="6"/>
      <c r="F323" s="115"/>
    </row>
  </sheetData>
  <mergeCells count="24">
    <mergeCell ref="B115:K115"/>
    <mergeCell ref="B119:K119"/>
    <mergeCell ref="B25:K25"/>
    <mergeCell ref="B29:K29"/>
    <mergeCell ref="B33:K33"/>
    <mergeCell ref="B53:K53"/>
    <mergeCell ref="B57:K57"/>
    <mergeCell ref="B61:K61"/>
    <mergeCell ref="B68:K68"/>
    <mergeCell ref="B73:K73"/>
    <mergeCell ref="B78:K78"/>
    <mergeCell ref="B109:K109"/>
    <mergeCell ref="J2:K2"/>
    <mergeCell ref="J3:K3"/>
    <mergeCell ref="J4:K4"/>
    <mergeCell ref="A9:K9"/>
    <mergeCell ref="A10:A11"/>
    <mergeCell ref="B10:B11"/>
    <mergeCell ref="C10:C11"/>
    <mergeCell ref="D10:J10"/>
    <mergeCell ref="K10:K11"/>
    <mergeCell ref="J5:K5"/>
    <mergeCell ref="J6:K6"/>
    <mergeCell ref="J7:K7"/>
  </mergeCells>
  <printOptions horizontalCentered="1"/>
  <pageMargins left="0.78740157480314965" right="0.78740157480314965" top="1.1811023622047245" bottom="0.43307086614173229" header="0.70866141732283472" footer="0.31496062992125984"/>
  <pageSetup paperSize="9" scale="50" fitToHeight="0" orientation="landscape" r:id="rId1"/>
  <headerFooter differentFirst="1" alignWithMargins="0">
    <oddHeader>&amp;C&amp;P</oddHeader>
  </headerFooter>
  <rowBreaks count="5" manualBreakCount="5">
    <brk id="30" max="16383" man="1"/>
    <brk id="47" max="16383" man="1"/>
    <brk id="71" max="10" man="1"/>
    <brk id="92" max="16383" man="1"/>
    <brk id="11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94"/>
  <sheetViews>
    <sheetView view="pageBreakPreview" topLeftCell="A377" zoomScale="70" zoomScaleNormal="60" zoomScaleSheetLayoutView="70" zoomScalePageLayoutView="70" workbookViewId="0">
      <selection activeCell="B387" sqref="B387"/>
    </sheetView>
  </sheetViews>
  <sheetFormatPr defaultRowHeight="15" x14ac:dyDescent="0.25"/>
  <cols>
    <col min="2" max="2" width="32.5703125" customWidth="1"/>
    <col min="3" max="3" width="22.42578125" customWidth="1"/>
    <col min="4" max="4" width="16.5703125" customWidth="1"/>
    <col min="5" max="5" width="13.42578125" customWidth="1"/>
    <col min="6" max="7" width="13" customWidth="1"/>
    <col min="8" max="8" width="15.28515625" customWidth="1"/>
    <col min="9" max="9" width="14.42578125" customWidth="1"/>
    <col min="10" max="10" width="15.140625" customWidth="1"/>
    <col min="11" max="11" width="14.5703125" style="113" customWidth="1"/>
    <col min="12" max="12" width="16.140625" style="113" customWidth="1"/>
    <col min="13" max="14" width="15.5703125" customWidth="1"/>
    <col min="15" max="15" width="15.85546875" customWidth="1"/>
    <col min="17" max="17" width="8.7109375" customWidth="1"/>
  </cols>
  <sheetData>
    <row r="1" spans="1:15" ht="0.75" customHeight="1" x14ac:dyDescent="0.3">
      <c r="A1" s="94"/>
      <c r="B1" s="95"/>
      <c r="C1" s="93"/>
      <c r="D1" s="93"/>
      <c r="E1" s="91"/>
      <c r="F1" s="93"/>
      <c r="G1" s="93"/>
      <c r="H1" s="93"/>
      <c r="I1" s="93"/>
      <c r="J1" s="93"/>
      <c r="K1" s="120"/>
      <c r="L1" s="178"/>
      <c r="M1" s="178"/>
      <c r="N1" s="178"/>
      <c r="O1" s="178"/>
    </row>
    <row r="2" spans="1:15" ht="27.75" hidden="1" customHeight="1" x14ac:dyDescent="0.3">
      <c r="A2" s="94"/>
      <c r="B2" s="95"/>
      <c r="C2" s="93"/>
      <c r="D2" s="93"/>
      <c r="E2" s="91"/>
      <c r="F2" s="93"/>
      <c r="G2" s="93"/>
      <c r="H2" s="90"/>
      <c r="I2" s="93"/>
      <c r="J2" s="178"/>
      <c r="K2" s="178"/>
      <c r="L2" s="178"/>
      <c r="M2" s="178"/>
      <c r="N2" s="178"/>
      <c r="O2" s="178"/>
    </row>
    <row r="3" spans="1:15" ht="25.5" hidden="1" customHeight="1" x14ac:dyDescent="0.3">
      <c r="A3" s="94"/>
      <c r="B3" s="95"/>
      <c r="C3" s="93"/>
      <c r="D3" s="93"/>
      <c r="E3" s="91"/>
      <c r="F3" s="93"/>
      <c r="G3" s="90"/>
      <c r="H3" s="90"/>
      <c r="I3" s="93"/>
      <c r="J3" s="178"/>
      <c r="K3" s="178"/>
      <c r="L3" s="178"/>
      <c r="M3" s="178"/>
      <c r="N3" s="178"/>
      <c r="O3" s="178"/>
    </row>
    <row r="4" spans="1:15" ht="24.75" hidden="1" customHeight="1" x14ac:dyDescent="0.3">
      <c r="A4" s="94"/>
      <c r="B4" s="95"/>
      <c r="C4" s="93"/>
      <c r="D4" s="93"/>
      <c r="E4" s="91"/>
      <c r="F4" s="93"/>
      <c r="G4" s="90"/>
      <c r="H4" s="93"/>
      <c r="I4" s="93"/>
      <c r="J4" s="178"/>
      <c r="K4" s="178"/>
      <c r="L4" s="178"/>
      <c r="M4" s="178"/>
      <c r="N4" s="178"/>
      <c r="O4" s="178"/>
    </row>
    <row r="5" spans="1:15" ht="24.75" customHeight="1" x14ac:dyDescent="0.3">
      <c r="A5" s="94"/>
      <c r="B5" s="95"/>
      <c r="C5" s="93"/>
      <c r="D5" s="93"/>
      <c r="E5" s="91"/>
      <c r="F5" s="93"/>
      <c r="G5" s="100"/>
      <c r="H5" s="93"/>
      <c r="I5" s="93"/>
      <c r="K5" s="121"/>
      <c r="L5" s="95"/>
      <c r="M5" s="223" t="s">
        <v>309</v>
      </c>
      <c r="N5" s="223"/>
      <c r="O5" s="223"/>
    </row>
    <row r="6" spans="1:15" ht="24.75" customHeight="1" x14ac:dyDescent="0.3">
      <c r="A6" s="94"/>
      <c r="B6" s="95"/>
      <c r="C6" s="93"/>
      <c r="D6" s="93"/>
      <c r="E6" s="91"/>
      <c r="F6" s="93"/>
      <c r="G6" s="100"/>
      <c r="H6" s="93"/>
      <c r="I6" s="93"/>
      <c r="J6" s="95"/>
      <c r="K6" s="121"/>
      <c r="L6" s="95"/>
      <c r="M6" s="223"/>
      <c r="N6" s="223"/>
      <c r="O6" s="223"/>
    </row>
    <row r="7" spans="1:15" ht="24.75" customHeight="1" x14ac:dyDescent="0.3">
      <c r="A7" s="94"/>
      <c r="B7" s="95"/>
      <c r="C7" s="93"/>
      <c r="D7" s="93"/>
      <c r="E7" s="91"/>
      <c r="F7" s="93"/>
      <c r="G7" s="100"/>
      <c r="H7" s="93"/>
      <c r="I7" s="93"/>
      <c r="J7" s="95"/>
      <c r="K7" s="121"/>
      <c r="L7" s="95"/>
      <c r="M7" s="223"/>
      <c r="N7" s="223"/>
      <c r="O7" s="223"/>
    </row>
    <row r="8" spans="1:15" ht="24.75" customHeight="1" x14ac:dyDescent="0.3">
      <c r="A8" s="94"/>
      <c r="B8" s="95"/>
      <c r="C8" s="93"/>
      <c r="D8" s="93"/>
      <c r="E8" s="91"/>
      <c r="F8" s="93"/>
      <c r="G8" s="100"/>
      <c r="H8" s="93"/>
      <c r="I8" s="93"/>
      <c r="J8" s="95"/>
      <c r="K8" s="121"/>
      <c r="L8" s="95"/>
      <c r="M8" s="223"/>
      <c r="N8" s="223"/>
      <c r="O8" s="223"/>
    </row>
    <row r="9" spans="1:15" ht="24.75" customHeight="1" x14ac:dyDescent="0.3">
      <c r="A9" s="46"/>
      <c r="B9" s="46"/>
      <c r="C9" s="47"/>
      <c r="D9" s="46"/>
      <c r="E9" s="46"/>
      <c r="F9" s="46"/>
      <c r="G9" s="46"/>
      <c r="H9" s="46"/>
      <c r="I9" s="46"/>
      <c r="K9" s="122"/>
      <c r="L9" s="114"/>
      <c r="M9" s="222" t="s">
        <v>37</v>
      </c>
      <c r="N9" s="222"/>
      <c r="O9" s="222"/>
    </row>
    <row r="10" spans="1:15" ht="153" customHeight="1" x14ac:dyDescent="0.25">
      <c r="A10" s="46"/>
      <c r="B10" s="46"/>
      <c r="C10" s="47" t="s">
        <v>36</v>
      </c>
      <c r="D10" s="46"/>
      <c r="E10" s="46"/>
      <c r="F10" s="46"/>
      <c r="G10" s="46"/>
      <c r="H10" s="48"/>
      <c r="J10" s="105"/>
      <c r="K10" s="123"/>
      <c r="L10" s="105"/>
      <c r="M10" s="223" t="s">
        <v>310</v>
      </c>
      <c r="N10" s="223"/>
      <c r="O10" s="223"/>
    </row>
    <row r="11" spans="1:15" ht="77.25" customHeight="1" x14ac:dyDescent="0.25">
      <c r="A11" s="213" t="s">
        <v>110</v>
      </c>
      <c r="B11" s="213"/>
      <c r="C11" s="213"/>
      <c r="D11" s="213"/>
      <c r="E11" s="213"/>
      <c r="F11" s="213"/>
      <c r="G11" s="213"/>
      <c r="H11" s="213"/>
      <c r="I11" s="213"/>
      <c r="J11" s="213"/>
      <c r="K11" s="213"/>
      <c r="L11" s="213"/>
      <c r="M11" s="213"/>
      <c r="N11" s="213"/>
      <c r="O11" s="213"/>
    </row>
    <row r="12" spans="1:15" ht="9.75" customHeight="1" x14ac:dyDescent="0.25">
      <c r="A12" s="49"/>
      <c r="B12" s="49"/>
      <c r="C12" s="49"/>
      <c r="D12" s="50"/>
      <c r="E12" s="50"/>
      <c r="F12" s="50"/>
      <c r="G12" s="50"/>
      <c r="H12" s="50"/>
      <c r="I12" s="50"/>
      <c r="J12" s="50"/>
      <c r="K12" s="109"/>
      <c r="L12" s="109"/>
      <c r="M12" s="50"/>
      <c r="N12" s="50"/>
      <c r="O12" s="50"/>
    </row>
    <row r="13" spans="1:15" ht="60.75" customHeight="1" x14ac:dyDescent="0.25">
      <c r="A13" s="214" t="s">
        <v>38</v>
      </c>
      <c r="B13" s="214" t="s">
        <v>94</v>
      </c>
      <c r="C13" s="214" t="s">
        <v>39</v>
      </c>
      <c r="D13" s="216" t="s">
        <v>40</v>
      </c>
      <c r="E13" s="216"/>
      <c r="F13" s="216" t="s">
        <v>41</v>
      </c>
      <c r="G13" s="216"/>
      <c r="H13" s="216" t="s">
        <v>42</v>
      </c>
      <c r="I13" s="216"/>
      <c r="J13" s="216"/>
      <c r="K13" s="216"/>
      <c r="L13" s="216"/>
      <c r="M13" s="216"/>
      <c r="N13" s="216"/>
      <c r="O13" s="216"/>
    </row>
    <row r="14" spans="1:15" ht="185.25" customHeight="1" x14ac:dyDescent="0.3">
      <c r="A14" s="215"/>
      <c r="B14" s="215"/>
      <c r="C14" s="215"/>
      <c r="D14" s="51" t="s">
        <v>43</v>
      </c>
      <c r="E14" s="51" t="s">
        <v>44</v>
      </c>
      <c r="F14" s="51" t="s">
        <v>45</v>
      </c>
      <c r="G14" s="51" t="s">
        <v>46</v>
      </c>
      <c r="H14" s="52" t="s">
        <v>47</v>
      </c>
      <c r="I14" s="52" t="s">
        <v>48</v>
      </c>
      <c r="J14" s="53" t="s">
        <v>49</v>
      </c>
      <c r="K14" s="110" t="s">
        <v>50</v>
      </c>
      <c r="L14" s="110" t="s">
        <v>51</v>
      </c>
      <c r="M14" s="52" t="s">
        <v>52</v>
      </c>
      <c r="N14" s="52" t="s">
        <v>106</v>
      </c>
      <c r="O14" s="52" t="s">
        <v>107</v>
      </c>
    </row>
    <row r="15" spans="1:15" ht="20.25" x14ac:dyDescent="0.3">
      <c r="A15" s="54">
        <v>1</v>
      </c>
      <c r="B15" s="54">
        <v>2</v>
      </c>
      <c r="C15" s="55">
        <v>3</v>
      </c>
      <c r="D15" s="54">
        <v>4</v>
      </c>
      <c r="E15" s="54">
        <v>5</v>
      </c>
      <c r="F15" s="54">
        <v>6</v>
      </c>
      <c r="G15" s="54">
        <v>7</v>
      </c>
      <c r="H15" s="54">
        <v>8</v>
      </c>
      <c r="I15" s="54">
        <v>9</v>
      </c>
      <c r="J15" s="56">
        <v>10</v>
      </c>
      <c r="K15" s="111">
        <v>11</v>
      </c>
      <c r="L15" s="111">
        <v>12</v>
      </c>
      <c r="M15" s="54">
        <v>13</v>
      </c>
      <c r="N15" s="54">
        <v>14</v>
      </c>
      <c r="O15" s="54">
        <v>15</v>
      </c>
    </row>
    <row r="16" spans="1:15" ht="44.25" customHeight="1" x14ac:dyDescent="0.3">
      <c r="A16" s="51">
        <v>1</v>
      </c>
      <c r="B16" s="57" t="s">
        <v>53</v>
      </c>
      <c r="C16" s="51"/>
      <c r="D16" s="57"/>
      <c r="E16" s="57"/>
      <c r="F16" s="57"/>
      <c r="G16" s="57"/>
      <c r="H16" s="58">
        <f>SUM(H17:H20)</f>
        <v>809339.22550000006</v>
      </c>
      <c r="I16" s="58">
        <f>SUM(I17:I20)</f>
        <v>120314.43000000002</v>
      </c>
      <c r="J16" s="58">
        <f t="shared" ref="J16:O16" si="0">SUM(J17:J20)</f>
        <v>71494.771000000008</v>
      </c>
      <c r="K16" s="58">
        <f t="shared" si="0"/>
        <v>50262.042300000001</v>
      </c>
      <c r="L16" s="58">
        <f t="shared" si="0"/>
        <v>172482.10920000001</v>
      </c>
      <c r="M16" s="58">
        <f t="shared" si="0"/>
        <v>28221.562999999998</v>
      </c>
      <c r="N16" s="58">
        <f t="shared" si="0"/>
        <v>216564.31</v>
      </c>
      <c r="O16" s="58">
        <f t="shared" si="0"/>
        <v>150000</v>
      </c>
    </row>
    <row r="17" spans="1:15" ht="25.5" customHeight="1" x14ac:dyDescent="0.3">
      <c r="A17" s="59">
        <f>A16+1</f>
        <v>2</v>
      </c>
      <c r="B17" s="57" t="s">
        <v>54</v>
      </c>
      <c r="C17" s="59"/>
      <c r="D17" s="57"/>
      <c r="E17" s="57"/>
      <c r="F17" s="57"/>
      <c r="G17" s="57"/>
      <c r="H17" s="58">
        <f>SUM(I17:O17)</f>
        <v>0</v>
      </c>
      <c r="I17" s="58">
        <f>I23+I155+I353</f>
        <v>0</v>
      </c>
      <c r="J17" s="58">
        <f t="shared" ref="J17:O17" si="1">J23+J155+J353</f>
        <v>0</v>
      </c>
      <c r="K17" s="58">
        <f t="shared" si="1"/>
        <v>0</v>
      </c>
      <c r="L17" s="58">
        <f t="shared" si="1"/>
        <v>0</v>
      </c>
      <c r="M17" s="58">
        <f t="shared" si="1"/>
        <v>0</v>
      </c>
      <c r="N17" s="58">
        <f t="shared" si="1"/>
        <v>0</v>
      </c>
      <c r="O17" s="58">
        <f t="shared" si="1"/>
        <v>0</v>
      </c>
    </row>
    <row r="18" spans="1:15" ht="25.5" customHeight="1" x14ac:dyDescent="0.3">
      <c r="A18" s="59">
        <f>A17+1</f>
        <v>3</v>
      </c>
      <c r="B18" s="57" t="s">
        <v>55</v>
      </c>
      <c r="C18" s="59"/>
      <c r="D18" s="57"/>
      <c r="E18" s="57"/>
      <c r="F18" s="57"/>
      <c r="G18" s="57"/>
      <c r="H18" s="58">
        <f>SUM(I18:O18)</f>
        <v>582106.76</v>
      </c>
      <c r="I18" s="58">
        <f t="shared" ref="I18:O18" si="2">I24+I156+I354</f>
        <v>90338.200000000012</v>
      </c>
      <c r="J18" s="58">
        <f t="shared" si="2"/>
        <v>41371.100000000006</v>
      </c>
      <c r="K18" s="58">
        <f t="shared" si="2"/>
        <v>0</v>
      </c>
      <c r="L18" s="58">
        <f t="shared" si="2"/>
        <v>117897.45999999999</v>
      </c>
      <c r="M18" s="58">
        <f t="shared" si="2"/>
        <v>0</v>
      </c>
      <c r="N18" s="58">
        <f t="shared" si="2"/>
        <v>190000</v>
      </c>
      <c r="O18" s="58">
        <f t="shared" si="2"/>
        <v>142500</v>
      </c>
    </row>
    <row r="19" spans="1:15" ht="26.25" customHeight="1" x14ac:dyDescent="0.3">
      <c r="A19" s="59">
        <f>A18+1</f>
        <v>4</v>
      </c>
      <c r="B19" s="57" t="s">
        <v>56</v>
      </c>
      <c r="C19" s="59"/>
      <c r="D19" s="57"/>
      <c r="E19" s="57"/>
      <c r="F19" s="57"/>
      <c r="G19" s="57"/>
      <c r="H19" s="58">
        <f>SUM(I19:O19)</f>
        <v>227232.46550000002</v>
      </c>
      <c r="I19" s="58">
        <f t="shared" ref="I19:O19" si="3">I25+I157+I355</f>
        <v>29976.230000000003</v>
      </c>
      <c r="J19" s="58">
        <f t="shared" si="3"/>
        <v>30123.671000000002</v>
      </c>
      <c r="K19" s="58">
        <f t="shared" si="3"/>
        <v>50262.042300000001</v>
      </c>
      <c r="L19" s="58">
        <f t="shared" si="3"/>
        <v>54584.6492</v>
      </c>
      <c r="M19" s="58">
        <f t="shared" si="3"/>
        <v>28221.562999999998</v>
      </c>
      <c r="N19" s="58">
        <f t="shared" si="3"/>
        <v>26564.31</v>
      </c>
      <c r="O19" s="58">
        <f t="shared" si="3"/>
        <v>7500</v>
      </c>
    </row>
    <row r="20" spans="1:15" ht="38.25" customHeight="1" x14ac:dyDescent="0.3">
      <c r="A20" s="59">
        <f>A19+1</f>
        <v>5</v>
      </c>
      <c r="B20" s="57" t="s">
        <v>57</v>
      </c>
      <c r="C20" s="60"/>
      <c r="D20" s="60"/>
      <c r="E20" s="60"/>
      <c r="F20" s="60"/>
      <c r="G20" s="60"/>
      <c r="H20" s="58">
        <f>SUM(I20:O20)</f>
        <v>0</v>
      </c>
      <c r="I20" s="58">
        <f t="shared" ref="I20:O20" si="4">I26+I158+I356</f>
        <v>0</v>
      </c>
      <c r="J20" s="58">
        <f t="shared" si="4"/>
        <v>0</v>
      </c>
      <c r="K20" s="58">
        <f t="shared" si="4"/>
        <v>0</v>
      </c>
      <c r="L20" s="58">
        <f t="shared" si="4"/>
        <v>0</v>
      </c>
      <c r="M20" s="58">
        <f t="shared" si="4"/>
        <v>0</v>
      </c>
      <c r="N20" s="58">
        <f t="shared" si="4"/>
        <v>0</v>
      </c>
      <c r="O20" s="58">
        <f t="shared" si="4"/>
        <v>0</v>
      </c>
    </row>
    <row r="21" spans="1:15" ht="20.25" x14ac:dyDescent="0.3">
      <c r="A21" s="96">
        <v>6</v>
      </c>
      <c r="B21" s="217" t="s">
        <v>21</v>
      </c>
      <c r="C21" s="218"/>
      <c r="D21" s="218"/>
      <c r="E21" s="218"/>
      <c r="F21" s="218"/>
      <c r="G21" s="218"/>
      <c r="H21" s="218"/>
      <c r="I21" s="218"/>
      <c r="J21" s="218"/>
      <c r="K21" s="218"/>
      <c r="L21" s="218"/>
      <c r="M21" s="218"/>
      <c r="N21" s="218"/>
      <c r="O21" s="219"/>
    </row>
    <row r="22" spans="1:15" ht="40.5" x14ac:dyDescent="0.3">
      <c r="A22" s="51">
        <f>A21+1</f>
        <v>7</v>
      </c>
      <c r="B22" s="25" t="s">
        <v>109</v>
      </c>
      <c r="C22" s="61"/>
      <c r="D22" s="61"/>
      <c r="E22" s="61"/>
      <c r="F22" s="61"/>
      <c r="G22" s="61"/>
      <c r="H22" s="15">
        <f>I22+J22+K22+L22+M22+N22+O22</f>
        <v>161655.89659999998</v>
      </c>
      <c r="I22" s="15">
        <f>I23+I24+I25+I26</f>
        <v>18435.23</v>
      </c>
      <c r="J22" s="15">
        <f>J23+J24+J25+J26</f>
        <v>31883.875</v>
      </c>
      <c r="K22" s="107">
        <f t="shared" ref="K22:O22" si="5">K23+K24+K25+K26</f>
        <v>44598.961600000002</v>
      </c>
      <c r="L22" s="107">
        <f t="shared" si="5"/>
        <v>35248.699999999997</v>
      </c>
      <c r="M22" s="15">
        <f t="shared" si="5"/>
        <v>6489.13</v>
      </c>
      <c r="N22" s="15">
        <f t="shared" si="5"/>
        <v>0</v>
      </c>
      <c r="O22" s="15">
        <f t="shared" si="5"/>
        <v>25000</v>
      </c>
    </row>
    <row r="23" spans="1:15" ht="20.25" x14ac:dyDescent="0.3">
      <c r="A23" s="51">
        <f>A22+1</f>
        <v>8</v>
      </c>
      <c r="B23" s="25" t="s">
        <v>54</v>
      </c>
      <c r="C23" s="61"/>
      <c r="D23" s="61"/>
      <c r="E23" s="61"/>
      <c r="F23" s="61"/>
      <c r="G23" s="61"/>
      <c r="H23" s="15">
        <f>I23+J23+K23+L23+M23+N23+O23</f>
        <v>0</v>
      </c>
      <c r="I23" s="15">
        <f>I29+I35+I41+I47+I53+I59+I65+I71+I77+I83+I89+I95+I101+I107+I113+I119+I125+I131+I137+I143+I149</f>
        <v>0</v>
      </c>
      <c r="J23" s="15">
        <f t="shared" ref="J23:O23" si="6">J29+J35+J41+J47+J53+J59+J65+J71+J77+J83+J89+J95+J101+J107+J113+J119+J125+J131+J137+J143+J149</f>
        <v>0</v>
      </c>
      <c r="K23" s="15">
        <f t="shared" si="6"/>
        <v>0</v>
      </c>
      <c r="L23" s="15">
        <f t="shared" si="6"/>
        <v>0</v>
      </c>
      <c r="M23" s="15">
        <f t="shared" si="6"/>
        <v>0</v>
      </c>
      <c r="N23" s="15">
        <f t="shared" si="6"/>
        <v>0</v>
      </c>
      <c r="O23" s="15">
        <f t="shared" si="6"/>
        <v>0</v>
      </c>
    </row>
    <row r="24" spans="1:15" ht="20.25" x14ac:dyDescent="0.3">
      <c r="A24" s="51">
        <f>A23+1</f>
        <v>9</v>
      </c>
      <c r="B24" s="25" t="s">
        <v>55</v>
      </c>
      <c r="C24" s="61"/>
      <c r="D24" s="61"/>
      <c r="E24" s="61"/>
      <c r="F24" s="61"/>
      <c r="G24" s="61"/>
      <c r="H24" s="15">
        <f t="shared" ref="H24:H41" si="7">I24+J24+K24+L24+M24+N24+O24</f>
        <v>36468.199999999997</v>
      </c>
      <c r="I24" s="15">
        <f t="shared" ref="I24:O24" si="8">I30+I36+I42+I48+I54+I60+I66+I72+I78+I84+I90+I96+I102+I108+I114+I120+I126+I132+I138+I144+I150</f>
        <v>0</v>
      </c>
      <c r="J24" s="15">
        <f t="shared" si="8"/>
        <v>12718.2</v>
      </c>
      <c r="K24" s="15">
        <f t="shared" si="8"/>
        <v>0</v>
      </c>
      <c r="L24" s="15">
        <f t="shared" si="8"/>
        <v>0</v>
      </c>
      <c r="M24" s="15">
        <f t="shared" si="8"/>
        <v>0</v>
      </c>
      <c r="N24" s="15">
        <f t="shared" si="8"/>
        <v>0</v>
      </c>
      <c r="O24" s="15">
        <f t="shared" si="8"/>
        <v>23750</v>
      </c>
    </row>
    <row r="25" spans="1:15" ht="20.25" x14ac:dyDescent="0.3">
      <c r="A25" s="51">
        <f>A24+1</f>
        <v>10</v>
      </c>
      <c r="B25" s="25" t="s">
        <v>56</v>
      </c>
      <c r="C25" s="61"/>
      <c r="D25" s="61"/>
      <c r="E25" s="61"/>
      <c r="F25" s="61"/>
      <c r="G25" s="61"/>
      <c r="H25" s="15">
        <f t="shared" si="7"/>
        <v>125187.69660000001</v>
      </c>
      <c r="I25" s="15">
        <f t="shared" ref="I25:O25" si="9">I31+I37+I43+I49+I55+I61+I67+I73+I79+I85+I91+I97+I103+I109+I115+I121+I127+I133+I139+I145+I151</f>
        <v>18435.23</v>
      </c>
      <c r="J25" s="15">
        <f>J31+J37+J43+J49+J55+J61+J67+J73+J79+J85+J91+J97+J103+J109+J115+J121+J127+J133+J139+J145+J151</f>
        <v>19165.674999999999</v>
      </c>
      <c r="K25" s="15">
        <f t="shared" si="9"/>
        <v>44598.961600000002</v>
      </c>
      <c r="L25" s="15">
        <f t="shared" si="9"/>
        <v>35248.699999999997</v>
      </c>
      <c r="M25" s="15">
        <f t="shared" si="9"/>
        <v>6489.13</v>
      </c>
      <c r="N25" s="15">
        <f t="shared" si="9"/>
        <v>0</v>
      </c>
      <c r="O25" s="15">
        <f t="shared" si="9"/>
        <v>1250</v>
      </c>
    </row>
    <row r="26" spans="1:15" ht="40.5" x14ac:dyDescent="0.3">
      <c r="A26" s="51">
        <f>A25+1</f>
        <v>11</v>
      </c>
      <c r="B26" s="25" t="s">
        <v>57</v>
      </c>
      <c r="C26" s="61"/>
      <c r="D26" s="61"/>
      <c r="E26" s="61"/>
      <c r="F26" s="61"/>
      <c r="G26" s="61"/>
      <c r="H26" s="15">
        <f t="shared" si="7"/>
        <v>0</v>
      </c>
      <c r="I26" s="15">
        <f t="shared" ref="I26:O26" si="10">I32+I38+I44+I50+I56+I62+I68+I74+I80+I86+I92+I98+I104+I110+I116+I122+I128+I134+I140+I146+I152</f>
        <v>0</v>
      </c>
      <c r="J26" s="15">
        <f t="shared" si="10"/>
        <v>0</v>
      </c>
      <c r="K26" s="15">
        <f t="shared" si="10"/>
        <v>0</v>
      </c>
      <c r="L26" s="15">
        <f t="shared" si="10"/>
        <v>0</v>
      </c>
      <c r="M26" s="15">
        <f t="shared" si="10"/>
        <v>0</v>
      </c>
      <c r="N26" s="15">
        <f t="shared" si="10"/>
        <v>0</v>
      </c>
      <c r="O26" s="15">
        <f t="shared" si="10"/>
        <v>0</v>
      </c>
    </row>
    <row r="27" spans="1:15" ht="162" x14ac:dyDescent="0.3">
      <c r="A27" s="51">
        <v>12</v>
      </c>
      <c r="B27" s="8" t="s">
        <v>292</v>
      </c>
      <c r="C27" s="7" t="s">
        <v>58</v>
      </c>
      <c r="D27" s="62">
        <f>H28</f>
        <v>5357.1660000000002</v>
      </c>
      <c r="E27" s="62"/>
      <c r="F27" s="37">
        <v>2019</v>
      </c>
      <c r="G27" s="37">
        <v>2021</v>
      </c>
      <c r="H27" s="66"/>
      <c r="I27" s="15"/>
      <c r="J27" s="15"/>
      <c r="K27" s="107"/>
      <c r="L27" s="112"/>
      <c r="M27" s="63"/>
      <c r="N27" s="63"/>
      <c r="O27" s="63"/>
    </row>
    <row r="28" spans="1:15" ht="40.5" x14ac:dyDescent="0.3">
      <c r="A28" s="51">
        <v>13</v>
      </c>
      <c r="B28" s="45" t="s">
        <v>59</v>
      </c>
      <c r="C28" s="45"/>
      <c r="D28" s="64"/>
      <c r="E28" s="65"/>
      <c r="F28" s="65"/>
      <c r="G28" s="65"/>
      <c r="H28" s="66">
        <f>I28+J28+K28+L28+M28+N28+O28</f>
        <v>5357.1660000000002</v>
      </c>
      <c r="I28" s="13">
        <f t="shared" ref="I28:J28" si="11">I29+I30+I31+I32</f>
        <v>0</v>
      </c>
      <c r="J28" s="13">
        <f t="shared" si="11"/>
        <v>400</v>
      </c>
      <c r="K28" s="99">
        <f>K29+K30+K31+K32</f>
        <v>79.866</v>
      </c>
      <c r="L28" s="99">
        <f t="shared" ref="L28:O28" si="12">L29+L30+L31+L32</f>
        <v>4877.3</v>
      </c>
      <c r="M28" s="13">
        <f t="shared" si="12"/>
        <v>0</v>
      </c>
      <c r="N28" s="13">
        <f t="shared" si="12"/>
        <v>0</v>
      </c>
      <c r="O28" s="13">
        <f t="shared" si="12"/>
        <v>0</v>
      </c>
    </row>
    <row r="29" spans="1:15" ht="20.25" x14ac:dyDescent="0.3">
      <c r="A29" s="51">
        <v>14</v>
      </c>
      <c r="B29" s="45" t="s">
        <v>54</v>
      </c>
      <c r="C29" s="45"/>
      <c r="D29" s="64"/>
      <c r="E29" s="65"/>
      <c r="F29" s="65"/>
      <c r="G29" s="65"/>
      <c r="H29" s="66">
        <f t="shared" si="7"/>
        <v>0</v>
      </c>
      <c r="I29" s="63">
        <v>0</v>
      </c>
      <c r="J29" s="63">
        <v>0</v>
      </c>
      <c r="K29" s="112">
        <v>0</v>
      </c>
      <c r="L29" s="112">
        <v>0</v>
      </c>
      <c r="M29" s="63">
        <v>0</v>
      </c>
      <c r="N29" s="63">
        <v>0</v>
      </c>
      <c r="O29" s="63">
        <v>0</v>
      </c>
    </row>
    <row r="30" spans="1:15" ht="20.25" x14ac:dyDescent="0.3">
      <c r="A30" s="51">
        <v>15</v>
      </c>
      <c r="B30" s="45" t="s">
        <v>55</v>
      </c>
      <c r="C30" s="45"/>
      <c r="D30" s="64"/>
      <c r="E30" s="65"/>
      <c r="F30" s="65"/>
      <c r="G30" s="65"/>
      <c r="H30" s="66">
        <f t="shared" si="7"/>
        <v>0</v>
      </c>
      <c r="I30" s="63">
        <v>0</v>
      </c>
      <c r="J30" s="63">
        <v>0</v>
      </c>
      <c r="K30" s="112">
        <v>0</v>
      </c>
      <c r="L30" s="112">
        <v>0</v>
      </c>
      <c r="M30" s="63">
        <v>0</v>
      </c>
      <c r="N30" s="63">
        <v>0</v>
      </c>
      <c r="O30" s="63">
        <v>0</v>
      </c>
    </row>
    <row r="31" spans="1:15" ht="20.25" x14ac:dyDescent="0.3">
      <c r="A31" s="51">
        <v>16</v>
      </c>
      <c r="B31" s="45" t="s">
        <v>56</v>
      </c>
      <c r="C31" s="45"/>
      <c r="D31" s="64"/>
      <c r="E31" s="65"/>
      <c r="F31" s="65"/>
      <c r="G31" s="65"/>
      <c r="H31" s="66">
        <f t="shared" si="7"/>
        <v>5357.1660000000002</v>
      </c>
      <c r="I31" s="63">
        <v>0</v>
      </c>
      <c r="J31" s="63">
        <v>400</v>
      </c>
      <c r="K31" s="112">
        <v>79.866</v>
      </c>
      <c r="L31" s="112">
        <v>4877.3</v>
      </c>
      <c r="M31" s="63">
        <v>0</v>
      </c>
      <c r="N31" s="63">
        <v>0</v>
      </c>
      <c r="O31" s="63">
        <v>0</v>
      </c>
    </row>
    <row r="32" spans="1:15" ht="40.5" x14ac:dyDescent="0.3">
      <c r="A32" s="59">
        <v>17</v>
      </c>
      <c r="B32" s="45" t="s">
        <v>57</v>
      </c>
      <c r="C32" s="45"/>
      <c r="D32" s="64"/>
      <c r="E32" s="65"/>
      <c r="F32" s="65"/>
      <c r="G32" s="65"/>
      <c r="H32" s="66">
        <f t="shared" si="7"/>
        <v>0</v>
      </c>
      <c r="I32" s="63">
        <v>0</v>
      </c>
      <c r="J32" s="63">
        <v>0</v>
      </c>
      <c r="K32" s="112">
        <v>0</v>
      </c>
      <c r="L32" s="112">
        <v>0</v>
      </c>
      <c r="M32" s="63">
        <v>0</v>
      </c>
      <c r="N32" s="63">
        <v>0</v>
      </c>
      <c r="O32" s="63">
        <v>0</v>
      </c>
    </row>
    <row r="33" spans="1:15" ht="141.75" x14ac:dyDescent="0.3">
      <c r="A33" s="59">
        <v>18</v>
      </c>
      <c r="B33" s="8" t="s">
        <v>128</v>
      </c>
      <c r="C33" s="7" t="s">
        <v>60</v>
      </c>
      <c r="D33" s="62">
        <f>H34</f>
        <v>5242.9770000000008</v>
      </c>
      <c r="E33" s="65"/>
      <c r="F33" s="37">
        <v>2019</v>
      </c>
      <c r="G33" s="37">
        <v>2021</v>
      </c>
      <c r="H33" s="66"/>
      <c r="I33" s="63"/>
      <c r="J33" s="63"/>
      <c r="K33" s="112"/>
      <c r="L33" s="112"/>
      <c r="M33" s="63"/>
      <c r="N33" s="63"/>
      <c r="O33" s="63"/>
    </row>
    <row r="34" spans="1:15" ht="40.5" x14ac:dyDescent="0.3">
      <c r="A34" s="51">
        <v>19</v>
      </c>
      <c r="B34" s="45" t="s">
        <v>61</v>
      </c>
      <c r="C34" s="45"/>
      <c r="D34" s="64"/>
      <c r="E34" s="65"/>
      <c r="F34" s="65"/>
      <c r="G34" s="65"/>
      <c r="H34" s="66">
        <f t="shared" si="7"/>
        <v>5242.9770000000008</v>
      </c>
      <c r="I34" s="63">
        <f t="shared" ref="I34:O34" si="13">I35+I36+I38+I37</f>
        <v>0</v>
      </c>
      <c r="J34" s="63">
        <f t="shared" si="13"/>
        <v>90</v>
      </c>
      <c r="K34" s="112">
        <f t="shared" si="13"/>
        <v>2564.1770000000001</v>
      </c>
      <c r="L34" s="112">
        <f t="shared" si="13"/>
        <v>2588.8000000000002</v>
      </c>
      <c r="M34" s="63">
        <f t="shared" ref="M34:N34" si="14">M35+M36+M38+M37</f>
        <v>0</v>
      </c>
      <c r="N34" s="63">
        <f t="shared" si="14"/>
        <v>0</v>
      </c>
      <c r="O34" s="63">
        <f t="shared" si="13"/>
        <v>0</v>
      </c>
    </row>
    <row r="35" spans="1:15" ht="20.25" x14ac:dyDescent="0.3">
      <c r="A35" s="51">
        <v>20</v>
      </c>
      <c r="B35" s="45" t="s">
        <v>54</v>
      </c>
      <c r="C35" s="45"/>
      <c r="D35" s="64"/>
      <c r="E35" s="65"/>
      <c r="F35" s="65"/>
      <c r="G35" s="65"/>
      <c r="H35" s="66">
        <f t="shared" si="7"/>
        <v>0</v>
      </c>
      <c r="I35" s="63">
        <v>0</v>
      </c>
      <c r="J35" s="63">
        <v>0</v>
      </c>
      <c r="K35" s="112">
        <v>0</v>
      </c>
      <c r="L35" s="112">
        <v>0</v>
      </c>
      <c r="M35" s="63">
        <v>0</v>
      </c>
      <c r="N35" s="63">
        <v>0</v>
      </c>
      <c r="O35" s="63">
        <v>0</v>
      </c>
    </row>
    <row r="36" spans="1:15" ht="20.25" x14ac:dyDescent="0.3">
      <c r="A36" s="51">
        <v>21</v>
      </c>
      <c r="B36" s="45" t="s">
        <v>55</v>
      </c>
      <c r="C36" s="45"/>
      <c r="D36" s="64"/>
      <c r="E36" s="65"/>
      <c r="F36" s="65"/>
      <c r="G36" s="65"/>
      <c r="H36" s="66">
        <f t="shared" si="7"/>
        <v>0</v>
      </c>
      <c r="I36" s="63">
        <v>0</v>
      </c>
      <c r="J36" s="63">
        <v>0</v>
      </c>
      <c r="K36" s="112">
        <v>0</v>
      </c>
      <c r="L36" s="112">
        <v>0</v>
      </c>
      <c r="M36" s="63">
        <v>0</v>
      </c>
      <c r="N36" s="63">
        <v>0</v>
      </c>
      <c r="O36" s="63">
        <v>0</v>
      </c>
    </row>
    <row r="37" spans="1:15" ht="20.25" x14ac:dyDescent="0.3">
      <c r="A37" s="51">
        <v>22</v>
      </c>
      <c r="B37" s="45" t="s">
        <v>56</v>
      </c>
      <c r="C37" s="45"/>
      <c r="D37" s="64"/>
      <c r="E37" s="65"/>
      <c r="F37" s="65"/>
      <c r="G37" s="65"/>
      <c r="H37" s="66">
        <f t="shared" si="7"/>
        <v>5242.9770000000008</v>
      </c>
      <c r="I37" s="63">
        <v>0</v>
      </c>
      <c r="J37" s="63">
        <v>90</v>
      </c>
      <c r="K37" s="112">
        <v>2564.1770000000001</v>
      </c>
      <c r="L37" s="112">
        <v>2588.8000000000002</v>
      </c>
      <c r="M37" s="63">
        <v>0</v>
      </c>
      <c r="N37" s="63">
        <v>0</v>
      </c>
      <c r="O37" s="63">
        <v>0</v>
      </c>
    </row>
    <row r="38" spans="1:15" ht="40.5" x14ac:dyDescent="0.3">
      <c r="A38" s="51">
        <v>23</v>
      </c>
      <c r="B38" s="45" t="s">
        <v>57</v>
      </c>
      <c r="C38" s="45"/>
      <c r="D38" s="64"/>
      <c r="E38" s="65"/>
      <c r="F38" s="65"/>
      <c r="G38" s="65"/>
      <c r="H38" s="66">
        <f t="shared" si="7"/>
        <v>0</v>
      </c>
      <c r="I38" s="63">
        <v>0</v>
      </c>
      <c r="J38" s="63">
        <v>0</v>
      </c>
      <c r="K38" s="112">
        <v>0</v>
      </c>
      <c r="L38" s="112">
        <v>0</v>
      </c>
      <c r="M38" s="63">
        <v>0</v>
      </c>
      <c r="N38" s="63">
        <v>0</v>
      </c>
      <c r="O38" s="63">
        <v>0</v>
      </c>
    </row>
    <row r="39" spans="1:15" ht="121.5" x14ac:dyDescent="0.3">
      <c r="A39" s="96">
        <v>24</v>
      </c>
      <c r="B39" s="8" t="s">
        <v>129</v>
      </c>
      <c r="C39" s="7" t="s">
        <v>60</v>
      </c>
      <c r="D39" s="62">
        <f>H40</f>
        <v>115</v>
      </c>
      <c r="E39" s="65"/>
      <c r="F39" s="37">
        <v>2018</v>
      </c>
      <c r="G39" s="37">
        <v>2018</v>
      </c>
      <c r="H39" s="66"/>
      <c r="I39" s="63"/>
      <c r="J39" s="63"/>
      <c r="K39" s="112"/>
      <c r="L39" s="112"/>
      <c r="M39" s="63"/>
      <c r="N39" s="63"/>
      <c r="O39" s="63"/>
    </row>
    <row r="40" spans="1:15" ht="40.5" x14ac:dyDescent="0.3">
      <c r="A40" s="51">
        <v>25</v>
      </c>
      <c r="B40" s="45" t="s">
        <v>62</v>
      </c>
      <c r="C40" s="45"/>
      <c r="D40" s="64"/>
      <c r="E40" s="65"/>
      <c r="F40" s="65"/>
      <c r="G40" s="65"/>
      <c r="H40" s="66">
        <f t="shared" si="7"/>
        <v>115</v>
      </c>
      <c r="I40" s="63">
        <f t="shared" ref="I40:O40" si="15">I41+I42+I44+I43</f>
        <v>115</v>
      </c>
      <c r="J40" s="63">
        <f t="shared" si="15"/>
        <v>0</v>
      </c>
      <c r="K40" s="112">
        <f t="shared" si="15"/>
        <v>0</v>
      </c>
      <c r="L40" s="112">
        <f t="shared" si="15"/>
        <v>0</v>
      </c>
      <c r="M40" s="63">
        <f t="shared" ref="M40:N40" si="16">M41+M42+M44+M43</f>
        <v>0</v>
      </c>
      <c r="N40" s="63">
        <f t="shared" si="16"/>
        <v>0</v>
      </c>
      <c r="O40" s="63">
        <f t="shared" si="15"/>
        <v>0</v>
      </c>
    </row>
    <row r="41" spans="1:15" ht="20.25" x14ac:dyDescent="0.3">
      <c r="A41" s="51">
        <v>26</v>
      </c>
      <c r="B41" s="45" t="s">
        <v>54</v>
      </c>
      <c r="C41" s="45"/>
      <c r="D41" s="64"/>
      <c r="E41" s="65"/>
      <c r="F41" s="65"/>
      <c r="G41" s="65"/>
      <c r="H41" s="66">
        <f t="shared" si="7"/>
        <v>0</v>
      </c>
      <c r="I41" s="63">
        <v>0</v>
      </c>
      <c r="J41" s="63">
        <v>0</v>
      </c>
      <c r="K41" s="112">
        <v>0</v>
      </c>
      <c r="L41" s="112">
        <v>0</v>
      </c>
      <c r="M41" s="63">
        <v>0</v>
      </c>
      <c r="N41" s="63">
        <v>0</v>
      </c>
      <c r="O41" s="63">
        <v>0</v>
      </c>
    </row>
    <row r="42" spans="1:15" ht="20.25" x14ac:dyDescent="0.3">
      <c r="A42" s="59">
        <v>27</v>
      </c>
      <c r="B42" s="45" t="s">
        <v>55</v>
      </c>
      <c r="C42" s="45"/>
      <c r="D42" s="64"/>
      <c r="E42" s="65"/>
      <c r="F42" s="65"/>
      <c r="G42" s="65"/>
      <c r="H42" s="66">
        <f t="shared" ref="H42:H50" si="17">I42+J42+K42+L42+M42+N42+O42</f>
        <v>0</v>
      </c>
      <c r="I42" s="63">
        <v>0</v>
      </c>
      <c r="J42" s="63">
        <v>0</v>
      </c>
      <c r="K42" s="112">
        <v>0</v>
      </c>
      <c r="L42" s="112">
        <v>0</v>
      </c>
      <c r="M42" s="63">
        <v>0</v>
      </c>
      <c r="N42" s="63">
        <v>0</v>
      </c>
      <c r="O42" s="63">
        <v>0</v>
      </c>
    </row>
    <row r="43" spans="1:15" ht="20.25" x14ac:dyDescent="0.3">
      <c r="A43" s="51">
        <v>28</v>
      </c>
      <c r="B43" s="45" t="s">
        <v>56</v>
      </c>
      <c r="C43" s="45"/>
      <c r="D43" s="64"/>
      <c r="E43" s="65"/>
      <c r="F43" s="65"/>
      <c r="G43" s="65"/>
      <c r="H43" s="66">
        <f t="shared" si="17"/>
        <v>115</v>
      </c>
      <c r="I43" s="66">
        <v>115</v>
      </c>
      <c r="J43" s="63">
        <v>0</v>
      </c>
      <c r="K43" s="112">
        <v>0</v>
      </c>
      <c r="L43" s="112">
        <v>0</v>
      </c>
      <c r="M43" s="63">
        <v>0</v>
      </c>
      <c r="N43" s="63">
        <v>0</v>
      </c>
      <c r="O43" s="63">
        <v>0</v>
      </c>
    </row>
    <row r="44" spans="1:15" ht="40.5" x14ac:dyDescent="0.3">
      <c r="A44" s="59">
        <v>29</v>
      </c>
      <c r="B44" s="45" t="s">
        <v>57</v>
      </c>
      <c r="C44" s="45"/>
      <c r="D44" s="64"/>
      <c r="E44" s="65"/>
      <c r="F44" s="65"/>
      <c r="G44" s="65"/>
      <c r="H44" s="66">
        <f t="shared" si="17"/>
        <v>0</v>
      </c>
      <c r="I44" s="66">
        <v>0</v>
      </c>
      <c r="J44" s="63">
        <v>0</v>
      </c>
      <c r="K44" s="112">
        <v>0</v>
      </c>
      <c r="L44" s="112">
        <v>0</v>
      </c>
      <c r="M44" s="63">
        <v>0</v>
      </c>
      <c r="N44" s="63">
        <v>0</v>
      </c>
      <c r="O44" s="63">
        <v>0</v>
      </c>
    </row>
    <row r="45" spans="1:15" ht="103.5" customHeight="1" x14ac:dyDescent="0.3">
      <c r="A45" s="59">
        <v>30</v>
      </c>
      <c r="B45" s="8" t="s">
        <v>130</v>
      </c>
      <c r="C45" s="7" t="s">
        <v>63</v>
      </c>
      <c r="D45" s="62">
        <f>H46</f>
        <v>6889.8770000000004</v>
      </c>
      <c r="E45" s="65"/>
      <c r="F45" s="37">
        <v>2018</v>
      </c>
      <c r="G45" s="37">
        <v>2021</v>
      </c>
      <c r="H45" s="66"/>
      <c r="I45" s="66"/>
      <c r="J45" s="63"/>
      <c r="K45" s="112"/>
      <c r="L45" s="112"/>
      <c r="M45" s="63"/>
      <c r="N45" s="63"/>
      <c r="O45" s="63"/>
    </row>
    <row r="46" spans="1:15" ht="40.5" x14ac:dyDescent="0.3">
      <c r="A46" s="51">
        <v>31</v>
      </c>
      <c r="B46" s="45" t="s">
        <v>64</v>
      </c>
      <c r="C46" s="45"/>
      <c r="D46" s="64"/>
      <c r="E46" s="65"/>
      <c r="F46" s="65"/>
      <c r="G46" s="65"/>
      <c r="H46" s="66">
        <f t="shared" si="17"/>
        <v>6889.8770000000004</v>
      </c>
      <c r="I46" s="63">
        <f t="shared" ref="I46:O46" si="18">I47+I48+I50+I49</f>
        <v>6010.85</v>
      </c>
      <c r="J46" s="63">
        <f t="shared" si="18"/>
        <v>594.52700000000004</v>
      </c>
      <c r="K46" s="112">
        <f t="shared" si="18"/>
        <v>235</v>
      </c>
      <c r="L46" s="112">
        <f t="shared" si="18"/>
        <v>49.5</v>
      </c>
      <c r="M46" s="63">
        <f t="shared" ref="M46:N46" si="19">M47+M48+M50+M49</f>
        <v>0</v>
      </c>
      <c r="N46" s="63">
        <f t="shared" si="19"/>
        <v>0</v>
      </c>
      <c r="O46" s="63">
        <f t="shared" si="18"/>
        <v>0</v>
      </c>
    </row>
    <row r="47" spans="1:15" ht="20.25" x14ac:dyDescent="0.3">
      <c r="A47" s="51">
        <v>32</v>
      </c>
      <c r="B47" s="45" t="s">
        <v>54</v>
      </c>
      <c r="C47" s="45"/>
      <c r="D47" s="64"/>
      <c r="E47" s="65"/>
      <c r="F47" s="65"/>
      <c r="G47" s="65"/>
      <c r="H47" s="66">
        <f t="shared" si="17"/>
        <v>0</v>
      </c>
      <c r="I47" s="66">
        <v>0</v>
      </c>
      <c r="J47" s="63">
        <v>0</v>
      </c>
      <c r="K47" s="112">
        <v>0</v>
      </c>
      <c r="L47" s="112">
        <v>0</v>
      </c>
      <c r="M47" s="63">
        <v>0</v>
      </c>
      <c r="N47" s="63">
        <v>0</v>
      </c>
      <c r="O47" s="63">
        <v>0</v>
      </c>
    </row>
    <row r="48" spans="1:15" ht="20.25" x14ac:dyDescent="0.3">
      <c r="A48" s="51">
        <v>33</v>
      </c>
      <c r="B48" s="45" t="s">
        <v>55</v>
      </c>
      <c r="C48" s="45"/>
      <c r="D48" s="64"/>
      <c r="E48" s="65"/>
      <c r="F48" s="65"/>
      <c r="G48" s="65"/>
      <c r="H48" s="66">
        <f t="shared" si="17"/>
        <v>0</v>
      </c>
      <c r="I48" s="66">
        <v>0</v>
      </c>
      <c r="J48" s="63">
        <v>0</v>
      </c>
      <c r="K48" s="112">
        <v>0</v>
      </c>
      <c r="L48" s="112">
        <v>0</v>
      </c>
      <c r="M48" s="63">
        <v>0</v>
      </c>
      <c r="N48" s="63">
        <v>0</v>
      </c>
      <c r="O48" s="63">
        <v>0</v>
      </c>
    </row>
    <row r="49" spans="1:15" ht="20.25" x14ac:dyDescent="0.3">
      <c r="A49" s="59">
        <v>34</v>
      </c>
      <c r="B49" s="45" t="s">
        <v>56</v>
      </c>
      <c r="C49" s="45"/>
      <c r="D49" s="64"/>
      <c r="E49" s="65"/>
      <c r="F49" s="65"/>
      <c r="G49" s="65"/>
      <c r="H49" s="66">
        <f t="shared" si="17"/>
        <v>6889.8770000000004</v>
      </c>
      <c r="I49" s="66">
        <v>6010.85</v>
      </c>
      <c r="J49" s="63">
        <v>594.52700000000004</v>
      </c>
      <c r="K49" s="112">
        <v>235</v>
      </c>
      <c r="L49" s="112">
        <v>49.5</v>
      </c>
      <c r="M49" s="63">
        <v>0</v>
      </c>
      <c r="N49" s="63">
        <v>0</v>
      </c>
      <c r="O49" s="63">
        <v>0</v>
      </c>
    </row>
    <row r="50" spans="1:15" ht="40.5" x14ac:dyDescent="0.3">
      <c r="A50" s="51">
        <v>35</v>
      </c>
      <c r="B50" s="45" t="s">
        <v>57</v>
      </c>
      <c r="C50" s="45"/>
      <c r="D50" s="64"/>
      <c r="E50" s="65"/>
      <c r="F50" s="65"/>
      <c r="G50" s="65"/>
      <c r="H50" s="66">
        <f t="shared" si="17"/>
        <v>0</v>
      </c>
      <c r="I50" s="66">
        <v>0</v>
      </c>
      <c r="J50" s="63">
        <v>0</v>
      </c>
      <c r="K50" s="112">
        <v>0</v>
      </c>
      <c r="L50" s="112">
        <v>0</v>
      </c>
      <c r="M50" s="63">
        <v>0</v>
      </c>
      <c r="N50" s="63">
        <v>0</v>
      </c>
      <c r="O50" s="63">
        <v>0</v>
      </c>
    </row>
    <row r="51" spans="1:15" ht="121.5" customHeight="1" x14ac:dyDescent="0.3">
      <c r="A51" s="59">
        <v>36</v>
      </c>
      <c r="B51" s="8" t="s">
        <v>131</v>
      </c>
      <c r="C51" s="7" t="s">
        <v>63</v>
      </c>
      <c r="D51" s="62">
        <f>H52</f>
        <v>14695.674500000001</v>
      </c>
      <c r="E51" s="65"/>
      <c r="F51" s="37">
        <v>2019</v>
      </c>
      <c r="G51" s="37">
        <v>2021</v>
      </c>
      <c r="H51" s="66"/>
      <c r="I51" s="66"/>
      <c r="J51" s="63"/>
      <c r="K51" s="112"/>
      <c r="L51" s="112"/>
      <c r="M51" s="63"/>
      <c r="N51" s="63"/>
      <c r="O51" s="63"/>
    </row>
    <row r="52" spans="1:15" ht="40.5" x14ac:dyDescent="0.3">
      <c r="A52" s="51">
        <v>37</v>
      </c>
      <c r="B52" s="45" t="s">
        <v>65</v>
      </c>
      <c r="C52" s="45"/>
      <c r="D52" s="64"/>
      <c r="E52" s="65"/>
      <c r="F52" s="65"/>
      <c r="G52" s="65"/>
      <c r="H52" s="66">
        <f t="shared" ref="H52:H58" si="20">I52+J52+K52+L52+M52+N52+O52</f>
        <v>14695.674500000001</v>
      </c>
      <c r="I52" s="66">
        <f t="shared" ref="I52:O52" si="21">I53+I54+I56+I55</f>
        <v>0</v>
      </c>
      <c r="J52" s="63">
        <f t="shared" si="21"/>
        <v>14086.262000000001</v>
      </c>
      <c r="K52" s="112">
        <f t="shared" si="21"/>
        <v>559.91250000000002</v>
      </c>
      <c r="L52" s="112">
        <f t="shared" si="21"/>
        <v>49.5</v>
      </c>
      <c r="M52" s="63">
        <f t="shared" ref="M52:N52" si="22">M53+M54+M56+M55</f>
        <v>0</v>
      </c>
      <c r="N52" s="63">
        <f t="shared" si="22"/>
        <v>0</v>
      </c>
      <c r="O52" s="63">
        <f t="shared" si="21"/>
        <v>0</v>
      </c>
    </row>
    <row r="53" spans="1:15" ht="20.25" x14ac:dyDescent="0.3">
      <c r="A53" s="51">
        <v>38</v>
      </c>
      <c r="B53" s="45" t="s">
        <v>54</v>
      </c>
      <c r="C53" s="45"/>
      <c r="D53" s="64"/>
      <c r="E53" s="65"/>
      <c r="F53" s="65"/>
      <c r="G53" s="65"/>
      <c r="H53" s="66">
        <f t="shared" si="20"/>
        <v>0</v>
      </c>
      <c r="I53" s="66">
        <v>0</v>
      </c>
      <c r="J53" s="63">
        <v>0</v>
      </c>
      <c r="K53" s="112">
        <v>0</v>
      </c>
      <c r="L53" s="112">
        <v>0</v>
      </c>
      <c r="M53" s="63">
        <v>0</v>
      </c>
      <c r="N53" s="63">
        <v>0</v>
      </c>
      <c r="O53" s="63">
        <v>0</v>
      </c>
    </row>
    <row r="54" spans="1:15" ht="20.25" x14ac:dyDescent="0.3">
      <c r="A54" s="51">
        <v>39</v>
      </c>
      <c r="B54" s="45" t="s">
        <v>55</v>
      </c>
      <c r="C54" s="45"/>
      <c r="D54" s="64"/>
      <c r="E54" s="65"/>
      <c r="F54" s="65"/>
      <c r="G54" s="65"/>
      <c r="H54" s="66">
        <f t="shared" si="20"/>
        <v>12718.2</v>
      </c>
      <c r="I54" s="66">
        <v>0</v>
      </c>
      <c r="J54" s="63">
        <v>12718.2</v>
      </c>
      <c r="K54" s="112">
        <v>0</v>
      </c>
      <c r="L54" s="112">
        <v>0</v>
      </c>
      <c r="M54" s="63">
        <v>0</v>
      </c>
      <c r="N54" s="63">
        <v>0</v>
      </c>
      <c r="O54" s="63">
        <v>0</v>
      </c>
    </row>
    <row r="55" spans="1:15" ht="20.25" x14ac:dyDescent="0.3">
      <c r="A55" s="51">
        <v>40</v>
      </c>
      <c r="B55" s="45" t="s">
        <v>56</v>
      </c>
      <c r="C55" s="45"/>
      <c r="D55" s="64"/>
      <c r="E55" s="65"/>
      <c r="F55" s="65"/>
      <c r="G55" s="65"/>
      <c r="H55" s="66">
        <f t="shared" si="20"/>
        <v>1977.4744999999998</v>
      </c>
      <c r="I55" s="66">
        <v>0</v>
      </c>
      <c r="J55" s="63">
        <f>864.632+503.43</f>
        <v>1368.0619999999999</v>
      </c>
      <c r="K55" s="112">
        <v>559.91250000000002</v>
      </c>
      <c r="L55" s="112">
        <v>49.5</v>
      </c>
      <c r="M55" s="63">
        <v>0</v>
      </c>
      <c r="N55" s="63">
        <v>0</v>
      </c>
      <c r="O55" s="63">
        <v>0</v>
      </c>
    </row>
    <row r="56" spans="1:15" ht="40.5" x14ac:dyDescent="0.3">
      <c r="A56" s="51">
        <v>41</v>
      </c>
      <c r="B56" s="45" t="s">
        <v>57</v>
      </c>
      <c r="C56" s="45"/>
      <c r="D56" s="64"/>
      <c r="E56" s="65"/>
      <c r="F56" s="65"/>
      <c r="G56" s="65"/>
      <c r="H56" s="66">
        <f t="shared" si="20"/>
        <v>0</v>
      </c>
      <c r="I56" s="66">
        <v>0</v>
      </c>
      <c r="J56" s="63">
        <v>0</v>
      </c>
      <c r="K56" s="112">
        <v>0</v>
      </c>
      <c r="L56" s="112">
        <v>0</v>
      </c>
      <c r="M56" s="63">
        <v>0</v>
      </c>
      <c r="N56" s="63">
        <v>0</v>
      </c>
      <c r="O56" s="63">
        <v>0</v>
      </c>
    </row>
    <row r="57" spans="1:15" ht="101.25" x14ac:dyDescent="0.3">
      <c r="A57" s="59">
        <v>42</v>
      </c>
      <c r="B57" s="8" t="s">
        <v>132</v>
      </c>
      <c r="C57" s="7" t="s">
        <v>66</v>
      </c>
      <c r="D57" s="62">
        <f>H58</f>
        <v>3228.5954999999999</v>
      </c>
      <c r="E57" s="65"/>
      <c r="F57" s="37">
        <v>2018</v>
      </c>
      <c r="G57" s="37">
        <v>2020</v>
      </c>
      <c r="H57" s="66"/>
      <c r="I57" s="66"/>
      <c r="J57" s="63"/>
      <c r="K57" s="112"/>
      <c r="L57" s="112"/>
      <c r="M57" s="63"/>
      <c r="N57" s="63"/>
      <c r="O57" s="63"/>
    </row>
    <row r="58" spans="1:15" ht="40.5" x14ac:dyDescent="0.3">
      <c r="A58" s="59">
        <v>43</v>
      </c>
      <c r="B58" s="45" t="s">
        <v>67</v>
      </c>
      <c r="C58" s="45"/>
      <c r="D58" s="64"/>
      <c r="E58" s="65"/>
      <c r="F58" s="65"/>
      <c r="G58" s="65"/>
      <c r="H58" s="66">
        <f t="shared" si="20"/>
        <v>3228.5954999999999</v>
      </c>
      <c r="I58" s="66">
        <f t="shared" ref="I58:O58" si="23">I59+I60+I62+I61</f>
        <v>1870.98</v>
      </c>
      <c r="J58" s="63">
        <f t="shared" si="23"/>
        <v>1347.4</v>
      </c>
      <c r="K58" s="112">
        <f t="shared" si="23"/>
        <v>10.2155</v>
      </c>
      <c r="L58" s="112">
        <f t="shared" si="23"/>
        <v>0</v>
      </c>
      <c r="M58" s="63">
        <f t="shared" ref="M58:N58" si="24">M59+M60+M62+M61</f>
        <v>0</v>
      </c>
      <c r="N58" s="63">
        <f t="shared" si="24"/>
        <v>0</v>
      </c>
      <c r="O58" s="63">
        <f t="shared" si="23"/>
        <v>0</v>
      </c>
    </row>
    <row r="59" spans="1:15" ht="20.25" x14ac:dyDescent="0.3">
      <c r="A59" s="51">
        <v>44</v>
      </c>
      <c r="B59" s="45" t="s">
        <v>54</v>
      </c>
      <c r="C59" s="45"/>
      <c r="D59" s="64"/>
      <c r="E59" s="65"/>
      <c r="F59" s="65"/>
      <c r="G59" s="65"/>
      <c r="H59" s="66">
        <f t="shared" ref="H59:H67" si="25">I59+J59+K59+L59+M59+N59+O59</f>
        <v>0</v>
      </c>
      <c r="I59" s="66">
        <v>0</v>
      </c>
      <c r="J59" s="63">
        <v>0</v>
      </c>
      <c r="K59" s="112">
        <v>0</v>
      </c>
      <c r="L59" s="112">
        <v>0</v>
      </c>
      <c r="M59" s="63">
        <v>0</v>
      </c>
      <c r="N59" s="63">
        <v>0</v>
      </c>
      <c r="O59" s="63">
        <v>0</v>
      </c>
    </row>
    <row r="60" spans="1:15" ht="20.25" x14ac:dyDescent="0.3">
      <c r="A60" s="51">
        <v>45</v>
      </c>
      <c r="B60" s="45" t="s">
        <v>55</v>
      </c>
      <c r="C60" s="45"/>
      <c r="D60" s="64"/>
      <c r="E60" s="65"/>
      <c r="F60" s="65"/>
      <c r="G60" s="65"/>
      <c r="H60" s="66">
        <f t="shared" si="25"/>
        <v>0</v>
      </c>
      <c r="I60" s="66">
        <v>0</v>
      </c>
      <c r="J60" s="63">
        <v>0</v>
      </c>
      <c r="K60" s="112">
        <v>0</v>
      </c>
      <c r="L60" s="112">
        <v>0</v>
      </c>
      <c r="M60" s="63">
        <v>0</v>
      </c>
      <c r="N60" s="63">
        <v>0</v>
      </c>
      <c r="O60" s="63">
        <v>0</v>
      </c>
    </row>
    <row r="61" spans="1:15" ht="20.25" x14ac:dyDescent="0.3">
      <c r="A61" s="51">
        <v>46</v>
      </c>
      <c r="B61" s="45" t="s">
        <v>56</v>
      </c>
      <c r="C61" s="45"/>
      <c r="D61" s="64"/>
      <c r="E61" s="65"/>
      <c r="F61" s="65"/>
      <c r="G61" s="65"/>
      <c r="H61" s="66">
        <f t="shared" si="25"/>
        <v>3228.5954999999999</v>
      </c>
      <c r="I61" s="66">
        <v>1870.98</v>
      </c>
      <c r="J61" s="63">
        <v>1347.4</v>
      </c>
      <c r="K61" s="112">
        <v>10.2155</v>
      </c>
      <c r="L61" s="112">
        <v>0</v>
      </c>
      <c r="M61" s="63">
        <v>0</v>
      </c>
      <c r="N61" s="63">
        <v>0</v>
      </c>
      <c r="O61" s="63">
        <v>0</v>
      </c>
    </row>
    <row r="62" spans="1:15" ht="40.5" x14ac:dyDescent="0.3">
      <c r="A62" s="59">
        <v>47</v>
      </c>
      <c r="B62" s="45" t="s">
        <v>57</v>
      </c>
      <c r="C62" s="45"/>
      <c r="D62" s="64"/>
      <c r="E62" s="65"/>
      <c r="F62" s="65"/>
      <c r="G62" s="65"/>
      <c r="H62" s="66">
        <f t="shared" si="25"/>
        <v>0</v>
      </c>
      <c r="I62" s="66">
        <v>0</v>
      </c>
      <c r="J62" s="63">
        <v>0</v>
      </c>
      <c r="K62" s="112">
        <v>0</v>
      </c>
      <c r="L62" s="112">
        <v>0</v>
      </c>
      <c r="M62" s="63">
        <v>0</v>
      </c>
      <c r="N62" s="63">
        <v>0</v>
      </c>
      <c r="O62" s="63">
        <v>0</v>
      </c>
    </row>
    <row r="63" spans="1:15" ht="162" x14ac:dyDescent="0.3">
      <c r="A63" s="51">
        <v>48</v>
      </c>
      <c r="B63" s="8" t="s">
        <v>133</v>
      </c>
      <c r="C63" s="7" t="s">
        <v>326</v>
      </c>
      <c r="D63" s="62">
        <f>H64</f>
        <v>0</v>
      </c>
      <c r="E63" s="65"/>
      <c r="F63" s="37"/>
      <c r="G63" s="37"/>
      <c r="H63" s="66"/>
      <c r="I63" s="66"/>
      <c r="J63" s="63"/>
      <c r="K63" s="112"/>
      <c r="L63" s="112"/>
      <c r="M63" s="63"/>
      <c r="N63" s="63"/>
      <c r="O63" s="63"/>
    </row>
    <row r="64" spans="1:15" ht="40.5" x14ac:dyDescent="0.3">
      <c r="A64" s="51">
        <v>49</v>
      </c>
      <c r="B64" s="45" t="s">
        <v>68</v>
      </c>
      <c r="C64" s="45"/>
      <c r="D64" s="64"/>
      <c r="E64" s="65"/>
      <c r="F64" s="65"/>
      <c r="G64" s="65"/>
      <c r="H64" s="66">
        <f t="shared" si="25"/>
        <v>0</v>
      </c>
      <c r="I64" s="66">
        <f t="shared" ref="I64:O64" si="26">I65+I66+I68+I67</f>
        <v>0</v>
      </c>
      <c r="J64" s="63">
        <f t="shared" si="26"/>
        <v>0</v>
      </c>
      <c r="K64" s="112">
        <f t="shared" si="26"/>
        <v>0</v>
      </c>
      <c r="L64" s="112">
        <f t="shared" si="26"/>
        <v>0</v>
      </c>
      <c r="M64" s="63">
        <f t="shared" ref="M64:N64" si="27">M65+M66+M68+M67</f>
        <v>0</v>
      </c>
      <c r="N64" s="63">
        <f t="shared" si="27"/>
        <v>0</v>
      </c>
      <c r="O64" s="63">
        <f t="shared" si="26"/>
        <v>0</v>
      </c>
    </row>
    <row r="65" spans="1:15" ht="20.25" x14ac:dyDescent="0.3">
      <c r="A65" s="51">
        <v>50</v>
      </c>
      <c r="B65" s="45" t="s">
        <v>54</v>
      </c>
      <c r="C65" s="45"/>
      <c r="D65" s="64"/>
      <c r="E65" s="65"/>
      <c r="F65" s="65"/>
      <c r="G65" s="65"/>
      <c r="H65" s="66">
        <f t="shared" si="25"/>
        <v>0</v>
      </c>
      <c r="I65" s="66">
        <v>0</v>
      </c>
      <c r="J65" s="63">
        <v>0</v>
      </c>
      <c r="K65" s="112">
        <v>0</v>
      </c>
      <c r="L65" s="112">
        <v>0</v>
      </c>
      <c r="M65" s="63">
        <v>0</v>
      </c>
      <c r="N65" s="63">
        <v>0</v>
      </c>
      <c r="O65" s="63">
        <v>0</v>
      </c>
    </row>
    <row r="66" spans="1:15" ht="20.25" x14ac:dyDescent="0.3">
      <c r="A66" s="59">
        <v>51</v>
      </c>
      <c r="B66" s="45" t="s">
        <v>55</v>
      </c>
      <c r="C66" s="45"/>
      <c r="D66" s="64"/>
      <c r="E66" s="65"/>
      <c r="F66" s="65"/>
      <c r="G66" s="65"/>
      <c r="H66" s="66">
        <f t="shared" si="25"/>
        <v>0</v>
      </c>
      <c r="I66" s="63">
        <v>0</v>
      </c>
      <c r="J66" s="63">
        <v>0</v>
      </c>
      <c r="K66" s="112">
        <v>0</v>
      </c>
      <c r="L66" s="112">
        <v>0</v>
      </c>
      <c r="M66" s="63">
        <v>0</v>
      </c>
      <c r="N66" s="63">
        <v>0</v>
      </c>
      <c r="O66" s="63">
        <v>0</v>
      </c>
    </row>
    <row r="67" spans="1:15" ht="20.25" x14ac:dyDescent="0.3">
      <c r="A67" s="51">
        <v>52</v>
      </c>
      <c r="B67" s="45" t="s">
        <v>56</v>
      </c>
      <c r="C67" s="45"/>
      <c r="D67" s="64"/>
      <c r="E67" s="65"/>
      <c r="F67" s="65"/>
      <c r="G67" s="65"/>
      <c r="H67" s="66">
        <f t="shared" si="25"/>
        <v>0</v>
      </c>
      <c r="I67" s="63">
        <v>0</v>
      </c>
      <c r="J67" s="63">
        <v>0</v>
      </c>
      <c r="K67" s="112">
        <v>0</v>
      </c>
      <c r="L67" s="112">
        <v>0</v>
      </c>
      <c r="M67" s="63">
        <v>0</v>
      </c>
      <c r="N67" s="63">
        <v>0</v>
      </c>
      <c r="O67" s="63">
        <v>0</v>
      </c>
    </row>
    <row r="68" spans="1:15" ht="40.5" x14ac:dyDescent="0.3">
      <c r="A68" s="51">
        <v>53</v>
      </c>
      <c r="B68" s="45" t="s">
        <v>57</v>
      </c>
      <c r="C68" s="45"/>
      <c r="D68" s="64"/>
      <c r="E68" s="65"/>
      <c r="F68" s="65"/>
      <c r="G68" s="65"/>
      <c r="H68" s="66">
        <f t="shared" ref="H68:H74" si="28">I68+J68+K68+L68+M68+N68+O68</f>
        <v>0</v>
      </c>
      <c r="I68" s="63">
        <v>0</v>
      </c>
      <c r="J68" s="63">
        <v>0</v>
      </c>
      <c r="K68" s="112">
        <v>0</v>
      </c>
      <c r="L68" s="112">
        <v>0</v>
      </c>
      <c r="M68" s="63">
        <v>0</v>
      </c>
      <c r="N68" s="63">
        <v>0</v>
      </c>
      <c r="O68" s="63">
        <v>0</v>
      </c>
    </row>
    <row r="69" spans="1:15" ht="121.5" x14ac:dyDescent="0.3">
      <c r="A69" s="59">
        <v>54</v>
      </c>
      <c r="B69" s="8" t="s">
        <v>134</v>
      </c>
      <c r="C69" s="7" t="s">
        <v>69</v>
      </c>
      <c r="D69" s="62">
        <f>H70</f>
        <v>1200</v>
      </c>
      <c r="E69" s="65"/>
      <c r="F69" s="37">
        <v>2018</v>
      </c>
      <c r="G69" s="37">
        <v>2018</v>
      </c>
      <c r="H69" s="66"/>
      <c r="I69" s="63"/>
      <c r="J69" s="63"/>
      <c r="K69" s="112"/>
      <c r="L69" s="112"/>
      <c r="M69" s="63"/>
      <c r="N69" s="63"/>
      <c r="O69" s="63"/>
    </row>
    <row r="70" spans="1:15" ht="40.5" x14ac:dyDescent="0.3">
      <c r="A70" s="51">
        <v>55</v>
      </c>
      <c r="B70" s="45" t="s">
        <v>70</v>
      </c>
      <c r="C70" s="45"/>
      <c r="D70" s="64"/>
      <c r="E70" s="65"/>
      <c r="F70" s="65"/>
      <c r="G70" s="65"/>
      <c r="H70" s="66">
        <f t="shared" si="28"/>
        <v>1200</v>
      </c>
      <c r="I70" s="63">
        <f t="shared" ref="I70:O70" si="29">I71+I72+I74+I73</f>
        <v>1200</v>
      </c>
      <c r="J70" s="63">
        <f t="shared" si="29"/>
        <v>0</v>
      </c>
      <c r="K70" s="112">
        <f t="shared" si="29"/>
        <v>0</v>
      </c>
      <c r="L70" s="112">
        <f t="shared" si="29"/>
        <v>0</v>
      </c>
      <c r="M70" s="63">
        <f t="shared" ref="M70:N70" si="30">M71+M72+M74+M73</f>
        <v>0</v>
      </c>
      <c r="N70" s="63">
        <f t="shared" si="30"/>
        <v>0</v>
      </c>
      <c r="O70" s="63">
        <f t="shared" si="29"/>
        <v>0</v>
      </c>
    </row>
    <row r="71" spans="1:15" ht="20.25" x14ac:dyDescent="0.3">
      <c r="A71" s="59">
        <v>56</v>
      </c>
      <c r="B71" s="45" t="s">
        <v>54</v>
      </c>
      <c r="C71" s="45"/>
      <c r="D71" s="64"/>
      <c r="E71" s="65"/>
      <c r="F71" s="65"/>
      <c r="G71" s="65"/>
      <c r="H71" s="66">
        <f t="shared" si="28"/>
        <v>0</v>
      </c>
      <c r="I71" s="63">
        <v>0</v>
      </c>
      <c r="J71" s="63">
        <v>0</v>
      </c>
      <c r="K71" s="112">
        <v>0</v>
      </c>
      <c r="L71" s="112">
        <v>0</v>
      </c>
      <c r="M71" s="63">
        <v>0</v>
      </c>
      <c r="N71" s="63">
        <v>0</v>
      </c>
      <c r="O71" s="63">
        <v>0</v>
      </c>
    </row>
    <row r="72" spans="1:15" ht="20.25" x14ac:dyDescent="0.3">
      <c r="A72" s="51">
        <v>57</v>
      </c>
      <c r="B72" s="45" t="s">
        <v>55</v>
      </c>
      <c r="C72" s="45"/>
      <c r="D72" s="64"/>
      <c r="E72" s="65"/>
      <c r="F72" s="65"/>
      <c r="G72" s="65"/>
      <c r="H72" s="66">
        <f t="shared" si="28"/>
        <v>0</v>
      </c>
      <c r="I72" s="63">
        <v>0</v>
      </c>
      <c r="J72" s="63">
        <v>0</v>
      </c>
      <c r="K72" s="112">
        <v>0</v>
      </c>
      <c r="L72" s="112">
        <v>0</v>
      </c>
      <c r="M72" s="63">
        <v>0</v>
      </c>
      <c r="N72" s="63">
        <v>0</v>
      </c>
      <c r="O72" s="63">
        <v>0</v>
      </c>
    </row>
    <row r="73" spans="1:15" ht="20.25" x14ac:dyDescent="0.3">
      <c r="A73" s="51">
        <v>58</v>
      </c>
      <c r="B73" s="67" t="s">
        <v>56</v>
      </c>
      <c r="C73" s="67"/>
      <c r="D73" s="68"/>
      <c r="E73" s="69"/>
      <c r="F73" s="69"/>
      <c r="G73" s="69"/>
      <c r="H73" s="66">
        <f t="shared" si="28"/>
        <v>1200</v>
      </c>
      <c r="I73" s="66">
        <v>1200</v>
      </c>
      <c r="J73" s="66">
        <v>0</v>
      </c>
      <c r="K73" s="112">
        <v>0</v>
      </c>
      <c r="L73" s="112">
        <v>0</v>
      </c>
      <c r="M73" s="66">
        <v>0</v>
      </c>
      <c r="N73" s="66">
        <v>0</v>
      </c>
      <c r="O73" s="66">
        <v>0</v>
      </c>
    </row>
    <row r="74" spans="1:15" ht="40.5" x14ac:dyDescent="0.3">
      <c r="A74" s="51">
        <v>59</v>
      </c>
      <c r="B74" s="67" t="s">
        <v>57</v>
      </c>
      <c r="C74" s="67"/>
      <c r="D74" s="68"/>
      <c r="E74" s="69"/>
      <c r="F74" s="69"/>
      <c r="G74" s="69"/>
      <c r="H74" s="66">
        <f t="shared" si="28"/>
        <v>0</v>
      </c>
      <c r="I74" s="66">
        <v>0</v>
      </c>
      <c r="J74" s="66">
        <v>0</v>
      </c>
      <c r="K74" s="112">
        <v>0</v>
      </c>
      <c r="L74" s="112">
        <v>0</v>
      </c>
      <c r="M74" s="66">
        <v>0</v>
      </c>
      <c r="N74" s="66">
        <v>0</v>
      </c>
      <c r="O74" s="66">
        <v>0</v>
      </c>
    </row>
    <row r="75" spans="1:15" ht="121.5" x14ac:dyDescent="0.3">
      <c r="A75" s="51">
        <v>60</v>
      </c>
      <c r="B75" s="67" t="s">
        <v>135</v>
      </c>
      <c r="C75" s="70" t="s">
        <v>69</v>
      </c>
      <c r="D75" s="71">
        <f>H76</f>
        <v>0</v>
      </c>
      <c r="E75" s="72"/>
      <c r="F75" s="73"/>
      <c r="G75" s="73"/>
      <c r="H75" s="66"/>
      <c r="I75" s="66"/>
      <c r="J75" s="66"/>
      <c r="K75" s="112"/>
      <c r="L75" s="112"/>
      <c r="M75" s="66"/>
      <c r="N75" s="66"/>
      <c r="O75" s="66"/>
    </row>
    <row r="76" spans="1:15" ht="40.5" x14ac:dyDescent="0.3">
      <c r="A76" s="59">
        <v>61</v>
      </c>
      <c r="B76" s="67" t="s">
        <v>71</v>
      </c>
      <c r="C76" s="67"/>
      <c r="D76" s="68"/>
      <c r="E76" s="69"/>
      <c r="F76" s="69"/>
      <c r="G76" s="69"/>
      <c r="H76" s="66">
        <f t="shared" ref="H76:H85" si="31">I76+J76+K76+L76+M76+N76+O76</f>
        <v>0</v>
      </c>
      <c r="I76" s="66">
        <f t="shared" ref="I76:O76" si="32">I77+I78+I80+I79</f>
        <v>0</v>
      </c>
      <c r="J76" s="66">
        <f t="shared" si="32"/>
        <v>0</v>
      </c>
      <c r="K76" s="112">
        <f t="shared" si="32"/>
        <v>0</v>
      </c>
      <c r="L76" s="112">
        <f t="shared" si="32"/>
        <v>0</v>
      </c>
      <c r="M76" s="66">
        <f t="shared" ref="M76:N76" si="33">M77+M78+M80+M79</f>
        <v>0</v>
      </c>
      <c r="N76" s="66">
        <f t="shared" si="33"/>
        <v>0</v>
      </c>
      <c r="O76" s="66">
        <f t="shared" si="32"/>
        <v>0</v>
      </c>
    </row>
    <row r="77" spans="1:15" ht="20.25" x14ac:dyDescent="0.3">
      <c r="A77" s="51">
        <v>62</v>
      </c>
      <c r="B77" s="67" t="s">
        <v>54</v>
      </c>
      <c r="C77" s="67"/>
      <c r="D77" s="68"/>
      <c r="E77" s="69"/>
      <c r="F77" s="69"/>
      <c r="G77" s="69"/>
      <c r="H77" s="66">
        <f t="shared" si="31"/>
        <v>0</v>
      </c>
      <c r="I77" s="66">
        <v>0</v>
      </c>
      <c r="J77" s="66">
        <v>0</v>
      </c>
      <c r="K77" s="112">
        <v>0</v>
      </c>
      <c r="L77" s="112">
        <v>0</v>
      </c>
      <c r="M77" s="66">
        <v>0</v>
      </c>
      <c r="N77" s="66">
        <v>0</v>
      </c>
      <c r="O77" s="66">
        <v>0</v>
      </c>
    </row>
    <row r="78" spans="1:15" ht="20.25" x14ac:dyDescent="0.3">
      <c r="A78" s="51">
        <v>63</v>
      </c>
      <c r="B78" s="67" t="s">
        <v>55</v>
      </c>
      <c r="C78" s="67"/>
      <c r="D78" s="68"/>
      <c r="E78" s="69"/>
      <c r="F78" s="69"/>
      <c r="G78" s="69"/>
      <c r="H78" s="66">
        <f t="shared" si="31"/>
        <v>0</v>
      </c>
      <c r="I78" s="66">
        <v>0</v>
      </c>
      <c r="J78" s="66">
        <v>0</v>
      </c>
      <c r="K78" s="112">
        <v>0</v>
      </c>
      <c r="L78" s="112">
        <v>0</v>
      </c>
      <c r="M78" s="66">
        <v>0</v>
      </c>
      <c r="N78" s="66">
        <v>0</v>
      </c>
      <c r="O78" s="66">
        <v>0</v>
      </c>
    </row>
    <row r="79" spans="1:15" ht="20.25" x14ac:dyDescent="0.3">
      <c r="A79" s="51">
        <v>64</v>
      </c>
      <c r="B79" s="67" t="s">
        <v>56</v>
      </c>
      <c r="C79" s="67"/>
      <c r="D79" s="68"/>
      <c r="E79" s="69"/>
      <c r="F79" s="69"/>
      <c r="G79" s="69"/>
      <c r="H79" s="66">
        <f t="shared" si="31"/>
        <v>0</v>
      </c>
      <c r="I79" s="66">
        <v>0</v>
      </c>
      <c r="J79" s="66">
        <v>0</v>
      </c>
      <c r="K79" s="112">
        <v>0</v>
      </c>
      <c r="L79" s="112">
        <v>0</v>
      </c>
      <c r="M79" s="63">
        <v>0</v>
      </c>
      <c r="N79" s="63">
        <v>0</v>
      </c>
      <c r="O79" s="63">
        <v>0</v>
      </c>
    </row>
    <row r="80" spans="1:15" ht="40.5" x14ac:dyDescent="0.3">
      <c r="A80" s="59">
        <v>65</v>
      </c>
      <c r="B80" s="67" t="s">
        <v>57</v>
      </c>
      <c r="C80" s="67"/>
      <c r="D80" s="68"/>
      <c r="E80" s="69"/>
      <c r="F80" s="69"/>
      <c r="G80" s="69"/>
      <c r="H80" s="66">
        <f t="shared" si="31"/>
        <v>0</v>
      </c>
      <c r="I80" s="66">
        <v>0</v>
      </c>
      <c r="J80" s="66">
        <v>0</v>
      </c>
      <c r="K80" s="112">
        <v>0</v>
      </c>
      <c r="L80" s="112">
        <v>0</v>
      </c>
      <c r="M80" s="63">
        <v>0</v>
      </c>
      <c r="N80" s="63">
        <v>0</v>
      </c>
      <c r="O80" s="63">
        <v>0</v>
      </c>
    </row>
    <row r="81" spans="1:15" ht="60.75" x14ac:dyDescent="0.3">
      <c r="A81" s="59">
        <f t="shared" ref="A81:A86" si="34">A80+1</f>
        <v>66</v>
      </c>
      <c r="B81" s="67" t="s">
        <v>136</v>
      </c>
      <c r="C81" s="70" t="s">
        <v>69</v>
      </c>
      <c r="D81" s="71">
        <f>H82</f>
        <v>0</v>
      </c>
      <c r="E81" s="72"/>
      <c r="F81" s="73"/>
      <c r="G81" s="73"/>
      <c r="H81" s="66"/>
      <c r="I81" s="66"/>
      <c r="J81" s="66"/>
      <c r="K81" s="112"/>
      <c r="L81" s="112"/>
      <c r="M81" s="63"/>
      <c r="N81" s="63"/>
      <c r="O81" s="63"/>
    </row>
    <row r="82" spans="1:15" ht="40.5" x14ac:dyDescent="0.3">
      <c r="A82" s="51">
        <f t="shared" si="34"/>
        <v>67</v>
      </c>
      <c r="B82" s="67" t="s">
        <v>72</v>
      </c>
      <c r="C82" s="67"/>
      <c r="D82" s="68"/>
      <c r="E82" s="69"/>
      <c r="F82" s="69"/>
      <c r="G82" s="69"/>
      <c r="H82" s="66">
        <f t="shared" si="31"/>
        <v>0</v>
      </c>
      <c r="I82" s="66">
        <f t="shared" ref="I82:O82" si="35">I83+I84+I86+I85</f>
        <v>0</v>
      </c>
      <c r="J82" s="66">
        <f t="shared" si="35"/>
        <v>0</v>
      </c>
      <c r="K82" s="112">
        <f t="shared" si="35"/>
        <v>0</v>
      </c>
      <c r="L82" s="112">
        <f t="shared" si="35"/>
        <v>0</v>
      </c>
      <c r="M82" s="63">
        <f t="shared" ref="M82:N82" si="36">M83+M84+M86+M85</f>
        <v>0</v>
      </c>
      <c r="N82" s="63">
        <f t="shared" si="36"/>
        <v>0</v>
      </c>
      <c r="O82" s="63">
        <f t="shared" si="35"/>
        <v>0</v>
      </c>
    </row>
    <row r="83" spans="1:15" ht="20.25" x14ac:dyDescent="0.3">
      <c r="A83" s="51">
        <f t="shared" si="34"/>
        <v>68</v>
      </c>
      <c r="B83" s="67" t="s">
        <v>54</v>
      </c>
      <c r="C83" s="67"/>
      <c r="D83" s="68"/>
      <c r="E83" s="69"/>
      <c r="F83" s="69"/>
      <c r="G83" s="69"/>
      <c r="H83" s="66">
        <f t="shared" si="31"/>
        <v>0</v>
      </c>
      <c r="I83" s="66">
        <v>0</v>
      </c>
      <c r="J83" s="66">
        <v>0</v>
      </c>
      <c r="K83" s="112">
        <v>0</v>
      </c>
      <c r="L83" s="112">
        <v>0</v>
      </c>
      <c r="M83" s="63">
        <v>0</v>
      </c>
      <c r="N83" s="63">
        <v>0</v>
      </c>
      <c r="O83" s="63">
        <v>0</v>
      </c>
    </row>
    <row r="84" spans="1:15" ht="20.25" x14ac:dyDescent="0.3">
      <c r="A84" s="51">
        <f t="shared" si="34"/>
        <v>69</v>
      </c>
      <c r="B84" s="67" t="s">
        <v>55</v>
      </c>
      <c r="C84" s="67"/>
      <c r="D84" s="68"/>
      <c r="E84" s="69"/>
      <c r="F84" s="69"/>
      <c r="G84" s="69"/>
      <c r="H84" s="66">
        <f t="shared" si="31"/>
        <v>0</v>
      </c>
      <c r="I84" s="66">
        <v>0</v>
      </c>
      <c r="J84" s="66">
        <v>0</v>
      </c>
      <c r="K84" s="112">
        <v>0</v>
      </c>
      <c r="L84" s="112">
        <v>0</v>
      </c>
      <c r="M84" s="63">
        <v>0</v>
      </c>
      <c r="N84" s="63">
        <v>0</v>
      </c>
      <c r="O84" s="63">
        <v>0</v>
      </c>
    </row>
    <row r="85" spans="1:15" ht="20.25" x14ac:dyDescent="0.3">
      <c r="A85" s="51">
        <f t="shared" si="34"/>
        <v>70</v>
      </c>
      <c r="B85" s="67" t="s">
        <v>56</v>
      </c>
      <c r="C85" s="67"/>
      <c r="D85" s="68"/>
      <c r="E85" s="69"/>
      <c r="F85" s="69"/>
      <c r="G85" s="69"/>
      <c r="H85" s="66">
        <f t="shared" si="31"/>
        <v>0</v>
      </c>
      <c r="I85" s="66">
        <v>0</v>
      </c>
      <c r="J85" s="66">
        <v>0</v>
      </c>
      <c r="K85" s="112">
        <v>0</v>
      </c>
      <c r="L85" s="112">
        <v>0</v>
      </c>
      <c r="M85" s="63">
        <v>0</v>
      </c>
      <c r="N85" s="63">
        <v>0</v>
      </c>
      <c r="O85" s="63">
        <v>0</v>
      </c>
    </row>
    <row r="86" spans="1:15" ht="40.5" x14ac:dyDescent="0.3">
      <c r="A86" s="51">
        <f t="shared" si="34"/>
        <v>71</v>
      </c>
      <c r="B86" s="67" t="s">
        <v>57</v>
      </c>
      <c r="C86" s="67"/>
      <c r="D86" s="68"/>
      <c r="E86" s="69"/>
      <c r="F86" s="69"/>
      <c r="G86" s="69"/>
      <c r="H86" s="66">
        <f t="shared" ref="H86:H92" si="37">I86+J86+K86+L86+M86+N86+O86</f>
        <v>0</v>
      </c>
      <c r="I86" s="66">
        <v>0</v>
      </c>
      <c r="J86" s="66">
        <v>0</v>
      </c>
      <c r="K86" s="112">
        <v>0</v>
      </c>
      <c r="L86" s="112">
        <v>0</v>
      </c>
      <c r="M86" s="63">
        <v>0</v>
      </c>
      <c r="N86" s="63">
        <v>0</v>
      </c>
      <c r="O86" s="63">
        <v>0</v>
      </c>
    </row>
    <row r="87" spans="1:15" ht="104.25" customHeight="1" x14ac:dyDescent="0.3">
      <c r="A87" s="59">
        <v>72</v>
      </c>
      <c r="B87" s="67" t="s">
        <v>137</v>
      </c>
      <c r="C87" s="70" t="s">
        <v>69</v>
      </c>
      <c r="D87" s="71">
        <f>H88</f>
        <v>11330.0461</v>
      </c>
      <c r="E87" s="72"/>
      <c r="F87" s="73">
        <v>2018</v>
      </c>
      <c r="G87" s="73">
        <v>2021</v>
      </c>
      <c r="H87" s="66"/>
      <c r="I87" s="66"/>
      <c r="J87" s="66"/>
      <c r="K87" s="112"/>
      <c r="L87" s="112"/>
      <c r="M87" s="63"/>
      <c r="N87" s="63"/>
      <c r="O87" s="63"/>
    </row>
    <row r="88" spans="1:15" ht="40.5" x14ac:dyDescent="0.3">
      <c r="A88" s="59">
        <v>73</v>
      </c>
      <c r="B88" s="67" t="s">
        <v>73</v>
      </c>
      <c r="C88" s="67"/>
      <c r="D88" s="68"/>
      <c r="E88" s="69"/>
      <c r="F88" s="69"/>
      <c r="G88" s="69"/>
      <c r="H88" s="66">
        <f t="shared" si="37"/>
        <v>11330.0461</v>
      </c>
      <c r="I88" s="66">
        <f t="shared" ref="I88:O88" si="38">I89+I90+I92+I91</f>
        <v>2000</v>
      </c>
      <c r="J88" s="66">
        <f t="shared" si="38"/>
        <v>4397.4849999999997</v>
      </c>
      <c r="K88" s="112">
        <f t="shared" si="38"/>
        <v>2162.4611</v>
      </c>
      <c r="L88" s="112">
        <f t="shared" si="38"/>
        <v>2770.1</v>
      </c>
      <c r="M88" s="66">
        <f t="shared" ref="M88:N88" si="39">M89+M90+M92+M91</f>
        <v>0</v>
      </c>
      <c r="N88" s="66">
        <f t="shared" si="39"/>
        <v>0</v>
      </c>
      <c r="O88" s="66">
        <f t="shared" si="38"/>
        <v>0</v>
      </c>
    </row>
    <row r="89" spans="1:15" ht="20.25" x14ac:dyDescent="0.3">
      <c r="A89" s="59">
        <v>74</v>
      </c>
      <c r="B89" s="67" t="s">
        <v>54</v>
      </c>
      <c r="C89" s="67"/>
      <c r="D89" s="68"/>
      <c r="E89" s="69"/>
      <c r="F89" s="69"/>
      <c r="G89" s="69"/>
      <c r="H89" s="66">
        <f t="shared" si="37"/>
        <v>0</v>
      </c>
      <c r="I89" s="66">
        <v>0</v>
      </c>
      <c r="J89" s="66">
        <v>0</v>
      </c>
      <c r="K89" s="112">
        <v>0</v>
      </c>
      <c r="L89" s="112">
        <v>0</v>
      </c>
      <c r="M89" s="66">
        <v>0</v>
      </c>
      <c r="N89" s="66">
        <v>0</v>
      </c>
      <c r="O89" s="66">
        <v>0</v>
      </c>
    </row>
    <row r="90" spans="1:15" ht="20.25" x14ac:dyDescent="0.3">
      <c r="A90" s="59">
        <v>75</v>
      </c>
      <c r="B90" s="67" t="s">
        <v>55</v>
      </c>
      <c r="C90" s="67"/>
      <c r="D90" s="68"/>
      <c r="E90" s="69"/>
      <c r="F90" s="69"/>
      <c r="G90" s="69"/>
      <c r="H90" s="66">
        <f t="shared" si="37"/>
        <v>0</v>
      </c>
      <c r="I90" s="66">
        <v>0</v>
      </c>
      <c r="J90" s="66">
        <v>0</v>
      </c>
      <c r="K90" s="112">
        <v>0</v>
      </c>
      <c r="L90" s="112">
        <v>0</v>
      </c>
      <c r="M90" s="66">
        <v>0</v>
      </c>
      <c r="N90" s="66">
        <v>0</v>
      </c>
      <c r="O90" s="66">
        <v>0</v>
      </c>
    </row>
    <row r="91" spans="1:15" ht="20.25" x14ac:dyDescent="0.3">
      <c r="A91" s="59">
        <v>76</v>
      </c>
      <c r="B91" s="67" t="s">
        <v>56</v>
      </c>
      <c r="C91" s="67"/>
      <c r="D91" s="68"/>
      <c r="E91" s="69"/>
      <c r="F91" s="69"/>
      <c r="G91" s="69"/>
      <c r="H91" s="66">
        <f t="shared" si="37"/>
        <v>11330.0461</v>
      </c>
      <c r="I91" s="66">
        <v>2000</v>
      </c>
      <c r="J91" s="66">
        <v>4397.4849999999997</v>
      </c>
      <c r="K91" s="112">
        <v>2162.4611</v>
      </c>
      <c r="L91" s="112">
        <v>2770.1</v>
      </c>
      <c r="M91" s="66">
        <v>0</v>
      </c>
      <c r="N91" s="66">
        <v>0</v>
      </c>
      <c r="O91" s="66">
        <v>0</v>
      </c>
    </row>
    <row r="92" spans="1:15" ht="40.5" x14ac:dyDescent="0.3">
      <c r="A92" s="59">
        <v>77</v>
      </c>
      <c r="B92" s="67" t="s">
        <v>57</v>
      </c>
      <c r="C92" s="67"/>
      <c r="D92" s="68"/>
      <c r="E92" s="69"/>
      <c r="F92" s="69"/>
      <c r="G92" s="69"/>
      <c r="H92" s="66">
        <f t="shared" si="37"/>
        <v>0</v>
      </c>
      <c r="I92" s="66">
        <v>0</v>
      </c>
      <c r="J92" s="66">
        <v>0</v>
      </c>
      <c r="K92" s="112">
        <v>0</v>
      </c>
      <c r="L92" s="112">
        <v>0</v>
      </c>
      <c r="M92" s="66">
        <v>0</v>
      </c>
      <c r="N92" s="66">
        <v>0</v>
      </c>
      <c r="O92" s="66">
        <v>0</v>
      </c>
    </row>
    <row r="93" spans="1:15" ht="105" customHeight="1" x14ac:dyDescent="0.3">
      <c r="A93" s="59">
        <v>78</v>
      </c>
      <c r="B93" s="67" t="s">
        <v>138</v>
      </c>
      <c r="C93" s="70" t="s">
        <v>74</v>
      </c>
      <c r="D93" s="71">
        <f>H94</f>
        <v>8492.1759999999995</v>
      </c>
      <c r="E93" s="72"/>
      <c r="F93" s="73">
        <v>2018</v>
      </c>
      <c r="G93" s="73">
        <v>2020</v>
      </c>
      <c r="H93" s="66"/>
      <c r="I93" s="66"/>
      <c r="J93" s="66"/>
      <c r="K93" s="112"/>
      <c r="L93" s="112"/>
      <c r="M93" s="66"/>
      <c r="N93" s="66"/>
      <c r="O93" s="66"/>
    </row>
    <row r="94" spans="1:15" ht="40.5" x14ac:dyDescent="0.3">
      <c r="A94" s="59">
        <v>79</v>
      </c>
      <c r="B94" s="67" t="s">
        <v>75</v>
      </c>
      <c r="C94" s="67"/>
      <c r="D94" s="68"/>
      <c r="E94" s="69"/>
      <c r="F94" s="69"/>
      <c r="G94" s="69"/>
      <c r="H94" s="66">
        <f t="shared" ref="H94:H103" si="40">I94+J94+K94+L94+M94+N94+O94</f>
        <v>8492.1759999999995</v>
      </c>
      <c r="I94" s="66">
        <f t="shared" ref="I94:O94" si="41">I95+I96+I98+I97</f>
        <v>7238.4</v>
      </c>
      <c r="J94" s="66">
        <f t="shared" si="41"/>
        <v>685.77599999999995</v>
      </c>
      <c r="K94" s="112">
        <f t="shared" si="41"/>
        <v>568</v>
      </c>
      <c r="L94" s="112">
        <f t="shared" si="41"/>
        <v>0</v>
      </c>
      <c r="M94" s="66">
        <f t="shared" ref="M94:N94" si="42">M95+M96+M98+M97</f>
        <v>0</v>
      </c>
      <c r="N94" s="66">
        <f t="shared" si="42"/>
        <v>0</v>
      </c>
      <c r="O94" s="66">
        <f t="shared" si="41"/>
        <v>0</v>
      </c>
    </row>
    <row r="95" spans="1:15" ht="20.25" x14ac:dyDescent="0.3">
      <c r="A95" s="59">
        <v>80</v>
      </c>
      <c r="B95" s="67" t="s">
        <v>54</v>
      </c>
      <c r="C95" s="67"/>
      <c r="D95" s="68"/>
      <c r="E95" s="69"/>
      <c r="F95" s="69"/>
      <c r="G95" s="69"/>
      <c r="H95" s="66">
        <f t="shared" si="40"/>
        <v>0</v>
      </c>
      <c r="I95" s="66">
        <v>0</v>
      </c>
      <c r="J95" s="66">
        <v>0</v>
      </c>
      <c r="K95" s="112">
        <v>0</v>
      </c>
      <c r="L95" s="112">
        <v>0</v>
      </c>
      <c r="M95" s="66">
        <v>0</v>
      </c>
      <c r="N95" s="66">
        <v>0</v>
      </c>
      <c r="O95" s="66">
        <v>0</v>
      </c>
    </row>
    <row r="96" spans="1:15" ht="20.25" x14ac:dyDescent="0.3">
      <c r="A96" s="59">
        <v>81</v>
      </c>
      <c r="B96" s="67" t="s">
        <v>55</v>
      </c>
      <c r="C96" s="67"/>
      <c r="D96" s="68"/>
      <c r="E96" s="69"/>
      <c r="F96" s="69"/>
      <c r="G96" s="69"/>
      <c r="H96" s="66">
        <f t="shared" si="40"/>
        <v>0</v>
      </c>
      <c r="I96" s="66">
        <v>0</v>
      </c>
      <c r="J96" s="66">
        <v>0</v>
      </c>
      <c r="K96" s="112">
        <v>0</v>
      </c>
      <c r="L96" s="112">
        <v>0</v>
      </c>
      <c r="M96" s="66">
        <v>0</v>
      </c>
      <c r="N96" s="66">
        <v>0</v>
      </c>
      <c r="O96" s="66">
        <v>0</v>
      </c>
    </row>
    <row r="97" spans="1:15" ht="20.25" x14ac:dyDescent="0.3">
      <c r="A97" s="59">
        <v>82</v>
      </c>
      <c r="B97" s="67" t="s">
        <v>56</v>
      </c>
      <c r="C97" s="67"/>
      <c r="D97" s="68"/>
      <c r="E97" s="69"/>
      <c r="F97" s="69"/>
      <c r="G97" s="69"/>
      <c r="H97" s="66">
        <f t="shared" si="40"/>
        <v>8492.1759999999995</v>
      </c>
      <c r="I97" s="66">
        <v>7238.4</v>
      </c>
      <c r="J97" s="66">
        <v>685.77599999999995</v>
      </c>
      <c r="K97" s="112">
        <v>568</v>
      </c>
      <c r="L97" s="112">
        <v>0</v>
      </c>
      <c r="M97" s="66">
        <v>0</v>
      </c>
      <c r="N97" s="66">
        <v>0</v>
      </c>
      <c r="O97" s="66">
        <v>0</v>
      </c>
    </row>
    <row r="98" spans="1:15" ht="40.5" x14ac:dyDescent="0.3">
      <c r="A98" s="59">
        <v>83</v>
      </c>
      <c r="B98" s="67" t="s">
        <v>57</v>
      </c>
      <c r="C98" s="67"/>
      <c r="D98" s="68"/>
      <c r="E98" s="69"/>
      <c r="F98" s="69"/>
      <c r="G98" s="69"/>
      <c r="H98" s="66">
        <f t="shared" si="40"/>
        <v>0</v>
      </c>
      <c r="I98" s="66">
        <v>0</v>
      </c>
      <c r="J98" s="66">
        <v>0</v>
      </c>
      <c r="K98" s="112">
        <v>0</v>
      </c>
      <c r="L98" s="112">
        <v>0</v>
      </c>
      <c r="M98" s="66">
        <v>0</v>
      </c>
      <c r="N98" s="66">
        <v>0</v>
      </c>
      <c r="O98" s="66">
        <v>0</v>
      </c>
    </row>
    <row r="99" spans="1:15" ht="101.25" x14ac:dyDescent="0.3">
      <c r="A99" s="59">
        <v>84</v>
      </c>
      <c r="B99" s="67" t="s">
        <v>296</v>
      </c>
      <c r="C99" s="70" t="s">
        <v>69</v>
      </c>
      <c r="D99" s="71">
        <f>H100</f>
        <v>1081.4259999999999</v>
      </c>
      <c r="E99" s="72"/>
      <c r="F99" s="73">
        <v>2019</v>
      </c>
      <c r="G99" s="73">
        <v>2019</v>
      </c>
      <c r="H99" s="66"/>
      <c r="I99" s="66"/>
      <c r="J99" s="66"/>
      <c r="K99" s="112"/>
      <c r="L99" s="112"/>
      <c r="M99" s="66"/>
      <c r="N99" s="66"/>
      <c r="O99" s="66"/>
    </row>
    <row r="100" spans="1:15" ht="40.5" x14ac:dyDescent="0.3">
      <c r="A100" s="59">
        <v>85</v>
      </c>
      <c r="B100" s="67" t="s">
        <v>76</v>
      </c>
      <c r="C100" s="67"/>
      <c r="D100" s="68"/>
      <c r="E100" s="69"/>
      <c r="F100" s="69"/>
      <c r="G100" s="69"/>
      <c r="H100" s="66">
        <f t="shared" si="40"/>
        <v>1081.4259999999999</v>
      </c>
      <c r="I100" s="66">
        <f t="shared" ref="I100:O100" si="43">I101+I102+I104+I103</f>
        <v>0</v>
      </c>
      <c r="J100" s="66">
        <f t="shared" si="43"/>
        <v>1081.4259999999999</v>
      </c>
      <c r="K100" s="112">
        <f t="shared" si="43"/>
        <v>0</v>
      </c>
      <c r="L100" s="112">
        <f t="shared" si="43"/>
        <v>0</v>
      </c>
      <c r="M100" s="66">
        <f t="shared" ref="M100:N100" si="44">M101+M102+M104+M103</f>
        <v>0</v>
      </c>
      <c r="N100" s="66">
        <f t="shared" si="44"/>
        <v>0</v>
      </c>
      <c r="O100" s="66">
        <f t="shared" si="43"/>
        <v>0</v>
      </c>
    </row>
    <row r="101" spans="1:15" ht="20.25" x14ac:dyDescent="0.3">
      <c r="A101" s="59">
        <v>86</v>
      </c>
      <c r="B101" s="67" t="s">
        <v>54</v>
      </c>
      <c r="C101" s="67"/>
      <c r="D101" s="68"/>
      <c r="E101" s="69"/>
      <c r="F101" s="69"/>
      <c r="G101" s="69"/>
      <c r="H101" s="66">
        <f t="shared" si="40"/>
        <v>0</v>
      </c>
      <c r="I101" s="66">
        <v>0</v>
      </c>
      <c r="J101" s="66">
        <v>0</v>
      </c>
      <c r="K101" s="112">
        <v>0</v>
      </c>
      <c r="L101" s="112">
        <v>0</v>
      </c>
      <c r="M101" s="66">
        <v>0</v>
      </c>
      <c r="N101" s="66">
        <v>0</v>
      </c>
      <c r="O101" s="66">
        <v>0</v>
      </c>
    </row>
    <row r="102" spans="1:15" ht="20.25" x14ac:dyDescent="0.3">
      <c r="A102" s="59">
        <v>87</v>
      </c>
      <c r="B102" s="67" t="s">
        <v>55</v>
      </c>
      <c r="C102" s="67"/>
      <c r="D102" s="68"/>
      <c r="E102" s="69"/>
      <c r="F102" s="69"/>
      <c r="G102" s="69"/>
      <c r="H102" s="66">
        <f t="shared" si="40"/>
        <v>0</v>
      </c>
      <c r="I102" s="66">
        <v>0</v>
      </c>
      <c r="J102" s="66">
        <v>0</v>
      </c>
      <c r="K102" s="112">
        <v>0</v>
      </c>
      <c r="L102" s="112">
        <v>0</v>
      </c>
      <c r="M102" s="66">
        <v>0</v>
      </c>
      <c r="N102" s="66">
        <v>0</v>
      </c>
      <c r="O102" s="66">
        <v>0</v>
      </c>
    </row>
    <row r="103" spans="1:15" ht="20.25" x14ac:dyDescent="0.3">
      <c r="A103" s="59">
        <v>88</v>
      </c>
      <c r="B103" s="67" t="s">
        <v>56</v>
      </c>
      <c r="C103" s="67"/>
      <c r="D103" s="68"/>
      <c r="E103" s="69"/>
      <c r="F103" s="69"/>
      <c r="G103" s="69"/>
      <c r="H103" s="66">
        <f t="shared" si="40"/>
        <v>1081.4259999999999</v>
      </c>
      <c r="I103" s="66">
        <v>0</v>
      </c>
      <c r="J103" s="66">
        <v>1081.4259999999999</v>
      </c>
      <c r="K103" s="112">
        <v>0</v>
      </c>
      <c r="L103" s="112">
        <v>0</v>
      </c>
      <c r="M103" s="66">
        <v>0</v>
      </c>
      <c r="N103" s="66">
        <v>0</v>
      </c>
      <c r="O103" s="66">
        <v>0</v>
      </c>
    </row>
    <row r="104" spans="1:15" ht="40.5" x14ac:dyDescent="0.3">
      <c r="A104" s="59">
        <v>89</v>
      </c>
      <c r="B104" s="67" t="s">
        <v>57</v>
      </c>
      <c r="C104" s="67"/>
      <c r="D104" s="68"/>
      <c r="E104" s="69"/>
      <c r="F104" s="69"/>
      <c r="G104" s="69"/>
      <c r="H104" s="66">
        <f t="shared" ref="H104:H110" si="45">I104+J104+K104+L104+M104+N104+O104</f>
        <v>0</v>
      </c>
      <c r="I104" s="66">
        <v>0</v>
      </c>
      <c r="J104" s="66">
        <v>0</v>
      </c>
      <c r="K104" s="112">
        <v>0</v>
      </c>
      <c r="L104" s="112">
        <v>0</v>
      </c>
      <c r="M104" s="66">
        <v>0</v>
      </c>
      <c r="N104" s="66">
        <v>0</v>
      </c>
      <c r="O104" s="66">
        <v>0</v>
      </c>
    </row>
    <row r="105" spans="1:15" ht="101.25" x14ac:dyDescent="0.3">
      <c r="A105" s="59">
        <v>90</v>
      </c>
      <c r="B105" s="67" t="s">
        <v>139</v>
      </c>
      <c r="C105" s="70" t="s">
        <v>69</v>
      </c>
      <c r="D105" s="71">
        <f>H106</f>
        <v>9105.9989999999998</v>
      </c>
      <c r="E105" s="72"/>
      <c r="F105" s="73">
        <v>2019</v>
      </c>
      <c r="G105" s="73">
        <v>2019</v>
      </c>
      <c r="H105" s="66"/>
      <c r="I105" s="66"/>
      <c r="J105" s="66"/>
      <c r="K105" s="112"/>
      <c r="L105" s="112"/>
      <c r="M105" s="66"/>
      <c r="N105" s="66"/>
      <c r="O105" s="66"/>
    </row>
    <row r="106" spans="1:15" ht="40.5" x14ac:dyDescent="0.3">
      <c r="A106" s="59">
        <v>91</v>
      </c>
      <c r="B106" s="67" t="s">
        <v>77</v>
      </c>
      <c r="C106" s="67"/>
      <c r="D106" s="71"/>
      <c r="E106" s="69"/>
      <c r="F106" s="69"/>
      <c r="G106" s="69"/>
      <c r="H106" s="66">
        <f t="shared" si="45"/>
        <v>9105.9989999999998</v>
      </c>
      <c r="I106" s="66">
        <f t="shared" ref="I106:O106" si="46">I107+I108+I109+I110</f>
        <v>0</v>
      </c>
      <c r="J106" s="66">
        <f t="shared" si="46"/>
        <v>9105.9989999999998</v>
      </c>
      <c r="K106" s="112">
        <f t="shared" si="46"/>
        <v>0</v>
      </c>
      <c r="L106" s="112">
        <f t="shared" si="46"/>
        <v>0</v>
      </c>
      <c r="M106" s="66">
        <f t="shared" ref="M106:N106" si="47">M107+M108+M109+M110</f>
        <v>0</v>
      </c>
      <c r="N106" s="66">
        <f t="shared" si="47"/>
        <v>0</v>
      </c>
      <c r="O106" s="66">
        <f t="shared" si="46"/>
        <v>0</v>
      </c>
    </row>
    <row r="107" spans="1:15" ht="20.25" x14ac:dyDescent="0.3">
      <c r="A107" s="59">
        <v>92</v>
      </c>
      <c r="B107" s="67" t="s">
        <v>54</v>
      </c>
      <c r="C107" s="67"/>
      <c r="D107" s="71"/>
      <c r="E107" s="69"/>
      <c r="F107" s="69"/>
      <c r="G107" s="69"/>
      <c r="H107" s="66">
        <f t="shared" si="45"/>
        <v>0</v>
      </c>
      <c r="I107" s="66">
        <v>0</v>
      </c>
      <c r="J107" s="66">
        <v>0</v>
      </c>
      <c r="K107" s="112">
        <v>0</v>
      </c>
      <c r="L107" s="112">
        <v>0</v>
      </c>
      <c r="M107" s="66">
        <v>0</v>
      </c>
      <c r="N107" s="66">
        <v>0</v>
      </c>
      <c r="O107" s="66">
        <v>0</v>
      </c>
    </row>
    <row r="108" spans="1:15" ht="20.25" x14ac:dyDescent="0.3">
      <c r="A108" s="59">
        <v>93</v>
      </c>
      <c r="B108" s="67" t="s">
        <v>55</v>
      </c>
      <c r="C108" s="67"/>
      <c r="D108" s="71"/>
      <c r="E108" s="69"/>
      <c r="F108" s="69"/>
      <c r="G108" s="69"/>
      <c r="H108" s="66">
        <f t="shared" si="45"/>
        <v>0</v>
      </c>
      <c r="I108" s="66">
        <v>0</v>
      </c>
      <c r="J108" s="66">
        <v>0</v>
      </c>
      <c r="K108" s="112">
        <v>0</v>
      </c>
      <c r="L108" s="112">
        <v>0</v>
      </c>
      <c r="M108" s="66">
        <v>0</v>
      </c>
      <c r="N108" s="66">
        <v>0</v>
      </c>
      <c r="O108" s="66">
        <v>0</v>
      </c>
    </row>
    <row r="109" spans="1:15" ht="20.25" x14ac:dyDescent="0.3">
      <c r="A109" s="59">
        <v>94</v>
      </c>
      <c r="B109" s="67" t="s">
        <v>56</v>
      </c>
      <c r="C109" s="67"/>
      <c r="D109" s="71"/>
      <c r="E109" s="69"/>
      <c r="F109" s="69"/>
      <c r="G109" s="69"/>
      <c r="H109" s="66">
        <f t="shared" si="45"/>
        <v>9105.9989999999998</v>
      </c>
      <c r="I109" s="66">
        <v>0</v>
      </c>
      <c r="J109" s="66">
        <v>9105.9989999999998</v>
      </c>
      <c r="K109" s="112">
        <v>0</v>
      </c>
      <c r="L109" s="112">
        <v>0</v>
      </c>
      <c r="M109" s="66">
        <v>0</v>
      </c>
      <c r="N109" s="66">
        <v>0</v>
      </c>
      <c r="O109" s="66">
        <v>0</v>
      </c>
    </row>
    <row r="110" spans="1:15" ht="40.5" x14ac:dyDescent="0.3">
      <c r="A110" s="59">
        <v>95</v>
      </c>
      <c r="B110" s="67" t="s">
        <v>57</v>
      </c>
      <c r="C110" s="67"/>
      <c r="D110" s="71"/>
      <c r="E110" s="69"/>
      <c r="F110" s="69"/>
      <c r="G110" s="69"/>
      <c r="H110" s="66">
        <f t="shared" si="45"/>
        <v>0</v>
      </c>
      <c r="I110" s="66">
        <v>0</v>
      </c>
      <c r="J110" s="66">
        <v>0</v>
      </c>
      <c r="K110" s="112">
        <v>0</v>
      </c>
      <c r="L110" s="112">
        <v>0</v>
      </c>
      <c r="M110" s="66">
        <v>0</v>
      </c>
      <c r="N110" s="66">
        <v>0</v>
      </c>
      <c r="O110" s="66">
        <v>0</v>
      </c>
    </row>
    <row r="111" spans="1:15" ht="141.75" x14ac:dyDescent="0.3">
      <c r="A111" s="83">
        <v>96</v>
      </c>
      <c r="B111" s="67" t="s">
        <v>140</v>
      </c>
      <c r="C111" s="70" t="s">
        <v>66</v>
      </c>
      <c r="D111" s="71">
        <f>H112</f>
        <v>70</v>
      </c>
      <c r="E111" s="73"/>
      <c r="F111" s="73">
        <v>2019</v>
      </c>
      <c r="G111" s="73">
        <v>2019</v>
      </c>
      <c r="H111" s="66"/>
      <c r="I111" s="66"/>
      <c r="J111" s="66"/>
      <c r="K111" s="112"/>
      <c r="L111" s="112"/>
      <c r="M111" s="66"/>
      <c r="N111" s="66"/>
      <c r="O111" s="66"/>
    </row>
    <row r="112" spans="1:15" ht="40.5" x14ac:dyDescent="0.3">
      <c r="A112" s="83">
        <v>97</v>
      </c>
      <c r="B112" s="67" t="s">
        <v>78</v>
      </c>
      <c r="C112" s="67"/>
      <c r="D112" s="71"/>
      <c r="E112" s="69"/>
      <c r="F112" s="69"/>
      <c r="G112" s="69"/>
      <c r="H112" s="66">
        <f t="shared" ref="H112:H121" si="48">I112+J112+K112+L112+M112+N112+O112</f>
        <v>70</v>
      </c>
      <c r="I112" s="66">
        <f t="shared" ref="I112:O112" si="49">I113+I114+I115+I153</f>
        <v>0</v>
      </c>
      <c r="J112" s="66">
        <f t="shared" si="49"/>
        <v>70</v>
      </c>
      <c r="K112" s="112">
        <f t="shared" si="49"/>
        <v>0</v>
      </c>
      <c r="L112" s="112">
        <f t="shared" si="49"/>
        <v>0</v>
      </c>
      <c r="M112" s="66">
        <f t="shared" si="49"/>
        <v>0</v>
      </c>
      <c r="N112" s="66">
        <f t="shared" si="49"/>
        <v>0</v>
      </c>
      <c r="O112" s="66">
        <f t="shared" si="49"/>
        <v>0</v>
      </c>
    </row>
    <row r="113" spans="1:15" ht="20.25" x14ac:dyDescent="0.3">
      <c r="A113" s="83">
        <v>98</v>
      </c>
      <c r="B113" s="67" t="s">
        <v>54</v>
      </c>
      <c r="C113" s="67"/>
      <c r="D113" s="71"/>
      <c r="E113" s="69"/>
      <c r="F113" s="69"/>
      <c r="G113" s="69"/>
      <c r="H113" s="66">
        <f t="shared" si="48"/>
        <v>0</v>
      </c>
      <c r="I113" s="66">
        <v>0</v>
      </c>
      <c r="J113" s="66">
        <v>0</v>
      </c>
      <c r="K113" s="112">
        <v>0</v>
      </c>
      <c r="L113" s="112">
        <v>0</v>
      </c>
      <c r="M113" s="66">
        <v>0</v>
      </c>
      <c r="N113" s="66">
        <v>0</v>
      </c>
      <c r="O113" s="66">
        <v>0</v>
      </c>
    </row>
    <row r="114" spans="1:15" ht="20.25" x14ac:dyDescent="0.3">
      <c r="A114" s="83">
        <v>99</v>
      </c>
      <c r="B114" s="67" t="s">
        <v>55</v>
      </c>
      <c r="C114" s="67"/>
      <c r="D114" s="71"/>
      <c r="E114" s="69"/>
      <c r="F114" s="69"/>
      <c r="G114" s="69"/>
      <c r="H114" s="66">
        <f t="shared" si="48"/>
        <v>0</v>
      </c>
      <c r="I114" s="66">
        <v>0</v>
      </c>
      <c r="J114" s="66">
        <v>0</v>
      </c>
      <c r="K114" s="112">
        <v>0</v>
      </c>
      <c r="L114" s="112">
        <v>0</v>
      </c>
      <c r="M114" s="66">
        <v>0</v>
      </c>
      <c r="N114" s="66">
        <v>0</v>
      </c>
      <c r="O114" s="66">
        <v>0</v>
      </c>
    </row>
    <row r="115" spans="1:15" ht="20.25" x14ac:dyDescent="0.3">
      <c r="A115" s="83">
        <v>100</v>
      </c>
      <c r="B115" s="67" t="s">
        <v>56</v>
      </c>
      <c r="C115" s="67"/>
      <c r="D115" s="71"/>
      <c r="E115" s="69"/>
      <c r="F115" s="69"/>
      <c r="G115" s="69"/>
      <c r="H115" s="66">
        <f>I115+J115+K115+L115+M115+N115+O115</f>
        <v>70</v>
      </c>
      <c r="I115" s="66">
        <v>0</v>
      </c>
      <c r="J115" s="66">
        <v>70</v>
      </c>
      <c r="K115" s="112">
        <v>0</v>
      </c>
      <c r="L115" s="112">
        <v>0</v>
      </c>
      <c r="M115" s="66">
        <v>0</v>
      </c>
      <c r="N115" s="66">
        <v>0</v>
      </c>
      <c r="O115" s="66">
        <v>0</v>
      </c>
    </row>
    <row r="116" spans="1:15" ht="40.5" x14ac:dyDescent="0.3">
      <c r="A116" s="83">
        <v>101</v>
      </c>
      <c r="B116" s="67" t="s">
        <v>57</v>
      </c>
      <c r="C116" s="67"/>
      <c r="D116" s="71"/>
      <c r="E116" s="69"/>
      <c r="F116" s="69"/>
      <c r="G116" s="69"/>
      <c r="H116" s="66">
        <f t="shared" si="48"/>
        <v>0</v>
      </c>
      <c r="I116" s="66">
        <v>0</v>
      </c>
      <c r="J116" s="66">
        <v>0</v>
      </c>
      <c r="K116" s="112">
        <v>0</v>
      </c>
      <c r="L116" s="112">
        <v>0</v>
      </c>
      <c r="M116" s="66">
        <v>0</v>
      </c>
      <c r="N116" s="66">
        <v>0</v>
      </c>
      <c r="O116" s="66">
        <v>0</v>
      </c>
    </row>
    <row r="117" spans="1:15" ht="107.25" customHeight="1" x14ac:dyDescent="0.3">
      <c r="A117" s="85">
        <f>A116+1</f>
        <v>102</v>
      </c>
      <c r="B117" s="80" t="s">
        <v>141</v>
      </c>
      <c r="C117" s="70" t="s">
        <v>98</v>
      </c>
      <c r="D117" s="71">
        <f>H118</f>
        <v>25</v>
      </c>
      <c r="E117" s="69"/>
      <c r="F117" s="72">
        <v>2019</v>
      </c>
      <c r="G117" s="72">
        <v>2019</v>
      </c>
      <c r="H117" s="66"/>
      <c r="I117" s="66"/>
      <c r="J117" s="66"/>
      <c r="K117" s="112"/>
      <c r="L117" s="112"/>
      <c r="M117" s="66"/>
      <c r="N117" s="66"/>
      <c r="O117" s="66"/>
    </row>
    <row r="118" spans="1:15" ht="40.5" x14ac:dyDescent="0.3">
      <c r="A118" s="85">
        <f t="shared" ref="A118:A205" si="50">A117+1</f>
        <v>103</v>
      </c>
      <c r="B118" s="67" t="s">
        <v>79</v>
      </c>
      <c r="C118" s="67"/>
      <c r="D118" s="71"/>
      <c r="E118" s="69"/>
      <c r="F118" s="69"/>
      <c r="G118" s="69"/>
      <c r="H118" s="66">
        <f t="shared" si="48"/>
        <v>25</v>
      </c>
      <c r="I118" s="66">
        <f t="shared" ref="I118:O118" si="51">I119+I120+I121+I122</f>
        <v>0</v>
      </c>
      <c r="J118" s="66">
        <f t="shared" si="51"/>
        <v>25</v>
      </c>
      <c r="K118" s="112">
        <f t="shared" si="51"/>
        <v>0</v>
      </c>
      <c r="L118" s="112">
        <f t="shared" si="51"/>
        <v>0</v>
      </c>
      <c r="M118" s="66">
        <f t="shared" ref="M118:N118" si="52">M119+M120+M121+M122</f>
        <v>0</v>
      </c>
      <c r="N118" s="66">
        <f t="shared" si="52"/>
        <v>0</v>
      </c>
      <c r="O118" s="66">
        <f t="shared" si="51"/>
        <v>0</v>
      </c>
    </row>
    <row r="119" spans="1:15" ht="20.25" x14ac:dyDescent="0.3">
      <c r="A119" s="85">
        <f t="shared" si="50"/>
        <v>104</v>
      </c>
      <c r="B119" s="67" t="s">
        <v>54</v>
      </c>
      <c r="C119" s="67"/>
      <c r="D119" s="71"/>
      <c r="E119" s="69"/>
      <c r="F119" s="69"/>
      <c r="G119" s="69"/>
      <c r="H119" s="66">
        <f t="shared" si="48"/>
        <v>0</v>
      </c>
      <c r="I119" s="66">
        <v>0</v>
      </c>
      <c r="J119" s="66">
        <v>0</v>
      </c>
      <c r="K119" s="66">
        <v>0</v>
      </c>
      <c r="L119" s="66">
        <v>0</v>
      </c>
      <c r="M119" s="66">
        <v>0</v>
      </c>
      <c r="N119" s="66">
        <v>0</v>
      </c>
      <c r="O119" s="66">
        <v>0</v>
      </c>
    </row>
    <row r="120" spans="1:15" ht="20.25" x14ac:dyDescent="0.3">
      <c r="A120" s="85">
        <f t="shared" si="50"/>
        <v>105</v>
      </c>
      <c r="B120" s="67" t="s">
        <v>55</v>
      </c>
      <c r="C120" s="67"/>
      <c r="D120" s="71"/>
      <c r="E120" s="69"/>
      <c r="F120" s="69"/>
      <c r="G120" s="69"/>
      <c r="H120" s="66">
        <f t="shared" si="48"/>
        <v>0</v>
      </c>
      <c r="I120" s="66">
        <v>0</v>
      </c>
      <c r="J120" s="66">
        <v>0</v>
      </c>
      <c r="K120" s="66">
        <v>0</v>
      </c>
      <c r="L120" s="66">
        <v>0</v>
      </c>
      <c r="M120" s="66">
        <v>0</v>
      </c>
      <c r="N120" s="66">
        <v>0</v>
      </c>
      <c r="O120" s="66">
        <v>0</v>
      </c>
    </row>
    <row r="121" spans="1:15" ht="20.25" x14ac:dyDescent="0.3">
      <c r="A121" s="85">
        <f t="shared" si="50"/>
        <v>106</v>
      </c>
      <c r="B121" s="67" t="s">
        <v>56</v>
      </c>
      <c r="C121" s="67"/>
      <c r="D121" s="71"/>
      <c r="E121" s="69"/>
      <c r="F121" s="69"/>
      <c r="G121" s="69"/>
      <c r="H121" s="66">
        <f t="shared" si="48"/>
        <v>25</v>
      </c>
      <c r="I121" s="66">
        <v>0</v>
      </c>
      <c r="J121" s="66">
        <v>25</v>
      </c>
      <c r="K121" s="112">
        <v>0</v>
      </c>
      <c r="L121" s="112">
        <f t="shared" ref="L121:O121" si="53">L115</f>
        <v>0</v>
      </c>
      <c r="M121" s="66">
        <f t="shared" ref="M121:N121" si="54">M115</f>
        <v>0</v>
      </c>
      <c r="N121" s="66">
        <f t="shared" si="54"/>
        <v>0</v>
      </c>
      <c r="O121" s="66">
        <f t="shared" si="53"/>
        <v>0</v>
      </c>
    </row>
    <row r="122" spans="1:15" ht="40.5" x14ac:dyDescent="0.3">
      <c r="A122" s="85">
        <f t="shared" si="50"/>
        <v>107</v>
      </c>
      <c r="B122" s="67" t="s">
        <v>57</v>
      </c>
      <c r="C122" s="67"/>
      <c r="D122" s="71"/>
      <c r="E122" s="69"/>
      <c r="F122" s="69"/>
      <c r="G122" s="69"/>
      <c r="H122" s="66">
        <f t="shared" ref="H122:H128" si="55">I122+J122+K122+L122+M122+N122+O122</f>
        <v>0</v>
      </c>
      <c r="I122" s="66">
        <v>0</v>
      </c>
      <c r="J122" s="66">
        <v>0</v>
      </c>
      <c r="K122" s="66">
        <v>0</v>
      </c>
      <c r="L122" s="66">
        <v>0</v>
      </c>
      <c r="M122" s="66">
        <v>0</v>
      </c>
      <c r="N122" s="66">
        <v>0</v>
      </c>
      <c r="O122" s="66">
        <v>0</v>
      </c>
    </row>
    <row r="123" spans="1:15" ht="84" customHeight="1" x14ac:dyDescent="0.3">
      <c r="A123" s="85">
        <f t="shared" si="50"/>
        <v>108</v>
      </c>
      <c r="B123" s="80" t="s">
        <v>297</v>
      </c>
      <c r="C123" s="70" t="s">
        <v>99</v>
      </c>
      <c r="D123" s="71">
        <f>H124</f>
        <v>38419.3295</v>
      </c>
      <c r="E123" s="69"/>
      <c r="F123" s="72">
        <v>2020</v>
      </c>
      <c r="G123" s="72">
        <v>2020</v>
      </c>
      <c r="H123" s="66"/>
      <c r="I123" s="66"/>
      <c r="J123" s="66"/>
      <c r="K123" s="112"/>
      <c r="L123" s="112"/>
      <c r="M123" s="66"/>
      <c r="N123" s="66"/>
      <c r="O123" s="66"/>
    </row>
    <row r="124" spans="1:15" ht="40.5" x14ac:dyDescent="0.3">
      <c r="A124" s="85">
        <f t="shared" si="50"/>
        <v>109</v>
      </c>
      <c r="B124" s="67" t="s">
        <v>80</v>
      </c>
      <c r="C124" s="67"/>
      <c r="D124" s="71"/>
      <c r="E124" s="69"/>
      <c r="F124" s="69"/>
      <c r="G124" s="69"/>
      <c r="H124" s="66">
        <f t="shared" si="55"/>
        <v>38419.3295</v>
      </c>
      <c r="I124" s="66">
        <f t="shared" ref="I124:O124" si="56">I125+I126+I127+I128</f>
        <v>0</v>
      </c>
      <c r="J124" s="66">
        <f t="shared" si="56"/>
        <v>0</v>
      </c>
      <c r="K124" s="112">
        <f t="shared" si="56"/>
        <v>38419.3295</v>
      </c>
      <c r="L124" s="112">
        <f t="shared" si="56"/>
        <v>0</v>
      </c>
      <c r="M124" s="66">
        <f t="shared" ref="M124:N124" si="57">M125+M126+M127+M128</f>
        <v>0</v>
      </c>
      <c r="N124" s="66">
        <f t="shared" si="57"/>
        <v>0</v>
      </c>
      <c r="O124" s="66">
        <f t="shared" si="56"/>
        <v>0</v>
      </c>
    </row>
    <row r="125" spans="1:15" ht="20.25" x14ac:dyDescent="0.3">
      <c r="A125" s="85">
        <f t="shared" si="50"/>
        <v>110</v>
      </c>
      <c r="B125" s="67" t="s">
        <v>54</v>
      </c>
      <c r="C125" s="67"/>
      <c r="D125" s="71"/>
      <c r="E125" s="69"/>
      <c r="F125" s="69"/>
      <c r="G125" s="69"/>
      <c r="H125" s="66">
        <f t="shared" si="55"/>
        <v>0</v>
      </c>
      <c r="I125" s="66">
        <v>0</v>
      </c>
      <c r="J125" s="66">
        <v>0</v>
      </c>
      <c r="K125" s="66">
        <v>0</v>
      </c>
      <c r="L125" s="66">
        <v>0</v>
      </c>
      <c r="M125" s="66">
        <v>0</v>
      </c>
      <c r="N125" s="66">
        <v>0</v>
      </c>
      <c r="O125" s="66">
        <v>0</v>
      </c>
    </row>
    <row r="126" spans="1:15" ht="20.25" x14ac:dyDescent="0.3">
      <c r="A126" s="85">
        <f t="shared" si="50"/>
        <v>111</v>
      </c>
      <c r="B126" s="67" t="s">
        <v>55</v>
      </c>
      <c r="C126" s="67"/>
      <c r="D126" s="71"/>
      <c r="E126" s="69"/>
      <c r="F126" s="69"/>
      <c r="G126" s="69"/>
      <c r="H126" s="66">
        <f t="shared" si="55"/>
        <v>0</v>
      </c>
      <c r="I126" s="66">
        <v>0</v>
      </c>
      <c r="J126" s="66">
        <v>0</v>
      </c>
      <c r="K126" s="66">
        <v>0</v>
      </c>
      <c r="L126" s="66">
        <v>0</v>
      </c>
      <c r="M126" s="66">
        <v>0</v>
      </c>
      <c r="N126" s="66">
        <v>0</v>
      </c>
      <c r="O126" s="66">
        <v>0</v>
      </c>
    </row>
    <row r="127" spans="1:15" ht="20.25" x14ac:dyDescent="0.3">
      <c r="A127" s="85">
        <f t="shared" si="50"/>
        <v>112</v>
      </c>
      <c r="B127" s="67" t="s">
        <v>56</v>
      </c>
      <c r="C127" s="67"/>
      <c r="D127" s="71"/>
      <c r="E127" s="69"/>
      <c r="F127" s="69"/>
      <c r="G127" s="69"/>
      <c r="H127" s="66">
        <f t="shared" si="55"/>
        <v>38419.3295</v>
      </c>
      <c r="I127" s="66">
        <v>0</v>
      </c>
      <c r="J127" s="66">
        <v>0</v>
      </c>
      <c r="K127" s="112">
        <v>38419.3295</v>
      </c>
      <c r="L127" s="112">
        <v>0</v>
      </c>
      <c r="M127" s="112">
        <v>0</v>
      </c>
      <c r="N127" s="112">
        <v>0</v>
      </c>
      <c r="O127" s="112">
        <v>0</v>
      </c>
    </row>
    <row r="128" spans="1:15" ht="40.5" x14ac:dyDescent="0.3">
      <c r="A128" s="85">
        <f t="shared" si="50"/>
        <v>113</v>
      </c>
      <c r="B128" s="67" t="s">
        <v>57</v>
      </c>
      <c r="C128" s="67"/>
      <c r="D128" s="71"/>
      <c r="E128" s="69"/>
      <c r="F128" s="69"/>
      <c r="G128" s="69"/>
      <c r="H128" s="66">
        <f t="shared" si="55"/>
        <v>0</v>
      </c>
      <c r="I128" s="66">
        <v>0</v>
      </c>
      <c r="J128" s="66">
        <v>0</v>
      </c>
      <c r="K128" s="66">
        <v>0</v>
      </c>
      <c r="L128" s="66">
        <v>0</v>
      </c>
      <c r="M128" s="66">
        <v>0</v>
      </c>
      <c r="N128" s="66">
        <v>0</v>
      </c>
      <c r="O128" s="66">
        <v>0</v>
      </c>
    </row>
    <row r="129" spans="1:15" ht="205.5" customHeight="1" x14ac:dyDescent="0.3">
      <c r="A129" s="149">
        <f t="shared" si="50"/>
        <v>114</v>
      </c>
      <c r="B129" s="80" t="s">
        <v>334</v>
      </c>
      <c r="C129" s="70" t="s">
        <v>99</v>
      </c>
      <c r="D129" s="71">
        <f>H130</f>
        <v>21924.799999999999</v>
      </c>
      <c r="E129" s="69"/>
      <c r="F129" s="72">
        <v>2021</v>
      </c>
      <c r="G129" s="72">
        <v>2021</v>
      </c>
      <c r="H129" s="66"/>
      <c r="I129" s="66"/>
      <c r="J129" s="66"/>
      <c r="K129" s="112"/>
      <c r="L129" s="112"/>
      <c r="M129" s="66"/>
      <c r="N129" s="66"/>
      <c r="O129" s="66"/>
    </row>
    <row r="130" spans="1:15" ht="40.5" x14ac:dyDescent="0.3">
      <c r="A130" s="149">
        <f t="shared" si="50"/>
        <v>115</v>
      </c>
      <c r="B130" s="67" t="s">
        <v>81</v>
      </c>
      <c r="C130" s="67"/>
      <c r="D130" s="71"/>
      <c r="E130" s="69"/>
      <c r="F130" s="69"/>
      <c r="G130" s="69"/>
      <c r="H130" s="66">
        <f t="shared" ref="H130:H134" si="58">I130+J130+K130+L130+M130+N130+O130</f>
        <v>21924.799999999999</v>
      </c>
      <c r="I130" s="66">
        <f t="shared" ref="I130:O130" si="59">I131+I132+I133+I134</f>
        <v>0</v>
      </c>
      <c r="J130" s="66">
        <f t="shared" si="59"/>
        <v>0</v>
      </c>
      <c r="K130" s="112">
        <f t="shared" si="59"/>
        <v>0</v>
      </c>
      <c r="L130" s="112">
        <f t="shared" si="59"/>
        <v>21924.799999999999</v>
      </c>
      <c r="M130" s="66">
        <f t="shared" si="59"/>
        <v>0</v>
      </c>
      <c r="N130" s="66">
        <f t="shared" si="59"/>
        <v>0</v>
      </c>
      <c r="O130" s="66">
        <f t="shared" si="59"/>
        <v>0</v>
      </c>
    </row>
    <row r="131" spans="1:15" ht="20.25" x14ac:dyDescent="0.3">
      <c r="A131" s="149">
        <f t="shared" si="50"/>
        <v>116</v>
      </c>
      <c r="B131" s="67" t="s">
        <v>54</v>
      </c>
      <c r="C131" s="67"/>
      <c r="D131" s="71"/>
      <c r="E131" s="69"/>
      <c r="F131" s="69"/>
      <c r="G131" s="69"/>
      <c r="H131" s="66">
        <f t="shared" si="58"/>
        <v>0</v>
      </c>
      <c r="I131" s="66">
        <v>0</v>
      </c>
      <c r="J131" s="66">
        <v>0</v>
      </c>
      <c r="K131" s="66">
        <v>0</v>
      </c>
      <c r="L131" s="66">
        <v>0</v>
      </c>
      <c r="M131" s="66">
        <v>0</v>
      </c>
      <c r="N131" s="66">
        <v>0</v>
      </c>
      <c r="O131" s="66">
        <v>0</v>
      </c>
    </row>
    <row r="132" spans="1:15" ht="20.25" x14ac:dyDescent="0.3">
      <c r="A132" s="149">
        <f t="shared" si="50"/>
        <v>117</v>
      </c>
      <c r="B132" s="67" t="s">
        <v>55</v>
      </c>
      <c r="C132" s="67"/>
      <c r="D132" s="71"/>
      <c r="E132" s="69"/>
      <c r="F132" s="69"/>
      <c r="G132" s="69"/>
      <c r="H132" s="66">
        <f t="shared" si="58"/>
        <v>0</v>
      </c>
      <c r="I132" s="66">
        <v>0</v>
      </c>
      <c r="J132" s="66">
        <v>0</v>
      </c>
      <c r="K132" s="66">
        <v>0</v>
      </c>
      <c r="L132" s="66">
        <v>0</v>
      </c>
      <c r="M132" s="66">
        <v>0</v>
      </c>
      <c r="N132" s="66">
        <v>0</v>
      </c>
      <c r="O132" s="66">
        <v>0</v>
      </c>
    </row>
    <row r="133" spans="1:15" ht="20.25" x14ac:dyDescent="0.3">
      <c r="A133" s="149">
        <f t="shared" si="50"/>
        <v>118</v>
      </c>
      <c r="B133" s="67" t="s">
        <v>56</v>
      </c>
      <c r="C133" s="67"/>
      <c r="D133" s="71"/>
      <c r="E133" s="69"/>
      <c r="F133" s="69"/>
      <c r="G133" s="69"/>
      <c r="H133" s="66">
        <f t="shared" si="58"/>
        <v>21924.799999999999</v>
      </c>
      <c r="I133" s="66">
        <v>0</v>
      </c>
      <c r="J133" s="66">
        <v>0</v>
      </c>
      <c r="K133" s="112">
        <v>0</v>
      </c>
      <c r="L133" s="112">
        <v>21924.799999999999</v>
      </c>
      <c r="M133" s="112">
        <v>0</v>
      </c>
      <c r="N133" s="112">
        <v>0</v>
      </c>
      <c r="O133" s="112">
        <v>0</v>
      </c>
    </row>
    <row r="134" spans="1:15" ht="40.5" x14ac:dyDescent="0.3">
      <c r="A134" s="149">
        <f t="shared" si="50"/>
        <v>119</v>
      </c>
      <c r="B134" s="67" t="s">
        <v>57</v>
      </c>
      <c r="C134" s="67"/>
      <c r="D134" s="71"/>
      <c r="E134" s="69"/>
      <c r="F134" s="69"/>
      <c r="G134" s="69"/>
      <c r="H134" s="66">
        <f t="shared" si="58"/>
        <v>0</v>
      </c>
      <c r="I134" s="66">
        <v>0</v>
      </c>
      <c r="J134" s="66">
        <v>0</v>
      </c>
      <c r="K134" s="66">
        <v>0</v>
      </c>
      <c r="L134" s="66">
        <v>0</v>
      </c>
      <c r="M134" s="66">
        <v>0</v>
      </c>
      <c r="N134" s="66">
        <v>0</v>
      </c>
      <c r="O134" s="66">
        <v>0</v>
      </c>
    </row>
    <row r="135" spans="1:15" ht="101.25" x14ac:dyDescent="0.3">
      <c r="A135" s="149">
        <f t="shared" si="50"/>
        <v>120</v>
      </c>
      <c r="B135" s="67" t="s">
        <v>335</v>
      </c>
      <c r="C135" s="70" t="s">
        <v>98</v>
      </c>
      <c r="D135" s="71">
        <f>H136</f>
        <v>2478</v>
      </c>
      <c r="E135" s="69"/>
      <c r="F135" s="72">
        <v>2021</v>
      </c>
      <c r="G135" s="72">
        <v>2021</v>
      </c>
      <c r="H135" s="66"/>
      <c r="I135" s="66"/>
      <c r="J135" s="66"/>
      <c r="K135" s="112"/>
      <c r="L135" s="112"/>
      <c r="M135" s="66"/>
      <c r="N135" s="66"/>
      <c r="O135" s="66"/>
    </row>
    <row r="136" spans="1:15" ht="40.5" x14ac:dyDescent="0.3">
      <c r="A136" s="149">
        <f t="shared" si="50"/>
        <v>121</v>
      </c>
      <c r="B136" s="67" t="s">
        <v>82</v>
      </c>
      <c r="C136" s="67"/>
      <c r="D136" s="71"/>
      <c r="E136" s="69"/>
      <c r="F136" s="69"/>
      <c r="G136" s="69"/>
      <c r="H136" s="66">
        <f t="shared" ref="H136:H140" si="60">I136+J136+K136+L136+M136+N136+O136</f>
        <v>2478</v>
      </c>
      <c r="I136" s="66">
        <f t="shared" ref="I136:O136" si="61">I137+I138+I139+I140</f>
        <v>0</v>
      </c>
      <c r="J136" s="66">
        <f t="shared" si="61"/>
        <v>0</v>
      </c>
      <c r="K136" s="112">
        <f t="shared" si="61"/>
        <v>0</v>
      </c>
      <c r="L136" s="112">
        <f t="shared" si="61"/>
        <v>2478</v>
      </c>
      <c r="M136" s="66">
        <f t="shared" si="61"/>
        <v>0</v>
      </c>
      <c r="N136" s="66">
        <f t="shared" si="61"/>
        <v>0</v>
      </c>
      <c r="O136" s="66">
        <f t="shared" si="61"/>
        <v>0</v>
      </c>
    </row>
    <row r="137" spans="1:15" ht="20.25" x14ac:dyDescent="0.3">
      <c r="A137" s="149">
        <f t="shared" si="50"/>
        <v>122</v>
      </c>
      <c r="B137" s="67" t="s">
        <v>54</v>
      </c>
      <c r="C137" s="67"/>
      <c r="D137" s="71"/>
      <c r="E137" s="69"/>
      <c r="F137" s="69"/>
      <c r="G137" s="69"/>
      <c r="H137" s="66">
        <f t="shared" si="60"/>
        <v>0</v>
      </c>
      <c r="I137" s="66">
        <v>0</v>
      </c>
      <c r="J137" s="66">
        <v>0</v>
      </c>
      <c r="K137" s="66">
        <v>0</v>
      </c>
      <c r="L137" s="66">
        <v>0</v>
      </c>
      <c r="M137" s="66">
        <v>0</v>
      </c>
      <c r="N137" s="66">
        <v>0</v>
      </c>
      <c r="O137" s="66">
        <v>0</v>
      </c>
    </row>
    <row r="138" spans="1:15" ht="20.25" x14ac:dyDescent="0.3">
      <c r="A138" s="149">
        <f t="shared" si="50"/>
        <v>123</v>
      </c>
      <c r="B138" s="67" t="s">
        <v>55</v>
      </c>
      <c r="C138" s="67"/>
      <c r="D138" s="71"/>
      <c r="E138" s="69"/>
      <c r="F138" s="69"/>
      <c r="G138" s="69"/>
      <c r="H138" s="66">
        <f t="shared" si="60"/>
        <v>0</v>
      </c>
      <c r="I138" s="66">
        <v>0</v>
      </c>
      <c r="J138" s="66">
        <v>0</v>
      </c>
      <c r="K138" s="66">
        <v>0</v>
      </c>
      <c r="L138" s="66">
        <v>0</v>
      </c>
      <c r="M138" s="66">
        <v>0</v>
      </c>
      <c r="N138" s="66">
        <v>0</v>
      </c>
      <c r="O138" s="66">
        <v>0</v>
      </c>
    </row>
    <row r="139" spans="1:15" ht="20.25" x14ac:dyDescent="0.3">
      <c r="A139" s="149">
        <f t="shared" si="50"/>
        <v>124</v>
      </c>
      <c r="B139" s="67" t="s">
        <v>56</v>
      </c>
      <c r="C139" s="67"/>
      <c r="D139" s="71"/>
      <c r="E139" s="69"/>
      <c r="F139" s="69"/>
      <c r="G139" s="69"/>
      <c r="H139" s="66">
        <f t="shared" si="60"/>
        <v>2478</v>
      </c>
      <c r="I139" s="66">
        <v>0</v>
      </c>
      <c r="J139" s="66">
        <v>0</v>
      </c>
      <c r="K139" s="112">
        <v>0</v>
      </c>
      <c r="L139" s="112">
        <v>2478</v>
      </c>
      <c r="M139" s="112">
        <v>0</v>
      </c>
      <c r="N139" s="112">
        <v>0</v>
      </c>
      <c r="O139" s="112">
        <v>0</v>
      </c>
    </row>
    <row r="140" spans="1:15" ht="40.5" x14ac:dyDescent="0.3">
      <c r="A140" s="149">
        <f t="shared" si="50"/>
        <v>125</v>
      </c>
      <c r="B140" s="67" t="s">
        <v>57</v>
      </c>
      <c r="C140" s="67"/>
      <c r="D140" s="71"/>
      <c r="E140" s="69"/>
      <c r="F140" s="69"/>
      <c r="G140" s="69"/>
      <c r="H140" s="66">
        <f t="shared" si="60"/>
        <v>0</v>
      </c>
      <c r="I140" s="66">
        <v>0</v>
      </c>
      <c r="J140" s="66">
        <v>0</v>
      </c>
      <c r="K140" s="66">
        <v>0</v>
      </c>
      <c r="L140" s="66">
        <v>0</v>
      </c>
      <c r="M140" s="66">
        <v>0</v>
      </c>
      <c r="N140" s="66">
        <v>0</v>
      </c>
      <c r="O140" s="66">
        <v>0</v>
      </c>
    </row>
    <row r="141" spans="1:15" ht="121.5" x14ac:dyDescent="0.3">
      <c r="A141" s="149">
        <f t="shared" si="50"/>
        <v>126</v>
      </c>
      <c r="B141" s="67" t="s">
        <v>325</v>
      </c>
      <c r="C141" s="70" t="s">
        <v>293</v>
      </c>
      <c r="D141" s="71">
        <f>H142</f>
        <v>6999.83</v>
      </c>
      <c r="E141" s="69"/>
      <c r="F141" s="72">
        <v>2021</v>
      </c>
      <c r="G141" s="72">
        <v>2022</v>
      </c>
      <c r="H141" s="66"/>
      <c r="I141" s="66"/>
      <c r="J141" s="66"/>
      <c r="K141" s="112"/>
      <c r="L141" s="112"/>
      <c r="M141" s="66"/>
      <c r="N141" s="66"/>
      <c r="O141" s="66"/>
    </row>
    <row r="142" spans="1:15" ht="40.5" x14ac:dyDescent="0.3">
      <c r="A142" s="149">
        <f t="shared" si="50"/>
        <v>127</v>
      </c>
      <c r="B142" s="67" t="s">
        <v>83</v>
      </c>
      <c r="C142" s="67"/>
      <c r="D142" s="71"/>
      <c r="E142" s="69"/>
      <c r="F142" s="69"/>
      <c r="G142" s="69"/>
      <c r="H142" s="66">
        <f t="shared" ref="H142:H145" si="62">I142+J142+K142+L142+M142+N142+O142</f>
        <v>6999.83</v>
      </c>
      <c r="I142" s="66">
        <f t="shared" ref="I142:O142" si="63">I143+I144+I145+I146</f>
        <v>0</v>
      </c>
      <c r="J142" s="66">
        <f t="shared" si="63"/>
        <v>0</v>
      </c>
      <c r="K142" s="112">
        <f t="shared" si="63"/>
        <v>0</v>
      </c>
      <c r="L142" s="112">
        <f t="shared" si="63"/>
        <v>510.7</v>
      </c>
      <c r="M142" s="66">
        <f t="shared" si="63"/>
        <v>6489.13</v>
      </c>
      <c r="N142" s="66">
        <f t="shared" si="63"/>
        <v>0</v>
      </c>
      <c r="O142" s="66">
        <f t="shared" si="63"/>
        <v>0</v>
      </c>
    </row>
    <row r="143" spans="1:15" ht="20.25" x14ac:dyDescent="0.3">
      <c r="A143" s="149">
        <f t="shared" si="50"/>
        <v>128</v>
      </c>
      <c r="B143" s="67" t="s">
        <v>54</v>
      </c>
      <c r="C143" s="67"/>
      <c r="D143" s="71"/>
      <c r="E143" s="69"/>
      <c r="F143" s="69"/>
      <c r="G143" s="69"/>
      <c r="H143" s="66">
        <f t="shared" si="62"/>
        <v>0</v>
      </c>
      <c r="I143" s="66">
        <v>0</v>
      </c>
      <c r="J143" s="66">
        <v>0</v>
      </c>
      <c r="K143" s="66">
        <v>0</v>
      </c>
      <c r="L143" s="66">
        <v>0</v>
      </c>
      <c r="M143" s="66">
        <v>0</v>
      </c>
      <c r="N143" s="66">
        <v>0</v>
      </c>
      <c r="O143" s="66">
        <v>0</v>
      </c>
    </row>
    <row r="144" spans="1:15" ht="20.25" x14ac:dyDescent="0.3">
      <c r="A144" s="149">
        <f t="shared" si="50"/>
        <v>129</v>
      </c>
      <c r="B144" s="67" t="s">
        <v>55</v>
      </c>
      <c r="C144" s="67"/>
      <c r="D144" s="71"/>
      <c r="E144" s="69"/>
      <c r="F144" s="69"/>
      <c r="G144" s="69"/>
      <c r="H144" s="66">
        <f t="shared" si="62"/>
        <v>0</v>
      </c>
      <c r="I144" s="66">
        <v>0</v>
      </c>
      <c r="J144" s="66">
        <v>0</v>
      </c>
      <c r="K144" s="66">
        <v>0</v>
      </c>
      <c r="L144" s="66">
        <v>0</v>
      </c>
      <c r="M144" s="66">
        <v>0</v>
      </c>
      <c r="N144" s="66">
        <v>0</v>
      </c>
      <c r="O144" s="66">
        <v>0</v>
      </c>
    </row>
    <row r="145" spans="1:15" ht="20.25" x14ac:dyDescent="0.3">
      <c r="A145" s="149">
        <f t="shared" si="50"/>
        <v>130</v>
      </c>
      <c r="B145" s="67" t="s">
        <v>56</v>
      </c>
      <c r="C145" s="67"/>
      <c r="D145" s="71"/>
      <c r="E145" s="69"/>
      <c r="F145" s="69"/>
      <c r="G145" s="69"/>
      <c r="H145" s="66">
        <f t="shared" si="62"/>
        <v>6999.83</v>
      </c>
      <c r="I145" s="66">
        <v>0</v>
      </c>
      <c r="J145" s="66">
        <v>0</v>
      </c>
      <c r="K145" s="112">
        <v>0</v>
      </c>
      <c r="L145" s="112">
        <v>510.7</v>
      </c>
      <c r="M145" s="112">
        <v>6489.13</v>
      </c>
      <c r="N145" s="112">
        <v>0</v>
      </c>
      <c r="O145" s="112">
        <v>0</v>
      </c>
    </row>
    <row r="146" spans="1:15" ht="40.5" x14ac:dyDescent="0.3">
      <c r="A146" s="149">
        <f t="shared" si="50"/>
        <v>131</v>
      </c>
      <c r="B146" s="67" t="s">
        <v>57</v>
      </c>
      <c r="C146" s="67"/>
      <c r="D146" s="71"/>
      <c r="E146" s="69"/>
      <c r="F146" s="69"/>
      <c r="G146" s="69"/>
      <c r="H146" s="66">
        <f t="shared" ref="H146" si="64">I146+J146+K146+L146+M146+N146+O146</f>
        <v>0</v>
      </c>
      <c r="I146" s="66">
        <v>0</v>
      </c>
      <c r="J146" s="66">
        <v>0</v>
      </c>
      <c r="K146" s="66">
        <v>0</v>
      </c>
      <c r="L146" s="66">
        <v>0</v>
      </c>
      <c r="M146" s="66">
        <v>0</v>
      </c>
      <c r="N146" s="66">
        <v>0</v>
      </c>
      <c r="O146" s="66">
        <v>0</v>
      </c>
    </row>
    <row r="147" spans="1:15" ht="121.5" x14ac:dyDescent="0.3">
      <c r="A147" s="156">
        <f t="shared" si="50"/>
        <v>132</v>
      </c>
      <c r="B147" s="108" t="s">
        <v>336</v>
      </c>
      <c r="C147" s="70" t="s">
        <v>99</v>
      </c>
      <c r="D147" s="71">
        <f>H148</f>
        <v>25000</v>
      </c>
      <c r="E147" s="69"/>
      <c r="F147" s="73">
        <v>2024</v>
      </c>
      <c r="G147" s="73">
        <v>2024</v>
      </c>
      <c r="H147" s="66"/>
      <c r="I147" s="66"/>
      <c r="J147" s="66"/>
      <c r="K147" s="112"/>
      <c r="L147" s="112"/>
      <c r="M147" s="66"/>
      <c r="N147" s="66"/>
      <c r="O147" s="66"/>
    </row>
    <row r="148" spans="1:15" ht="40.5" x14ac:dyDescent="0.3">
      <c r="A148" s="156">
        <f t="shared" si="50"/>
        <v>133</v>
      </c>
      <c r="B148" s="67" t="s">
        <v>67</v>
      </c>
      <c r="C148" s="67"/>
      <c r="D148" s="66"/>
      <c r="E148" s="69"/>
      <c r="F148" s="69"/>
      <c r="G148" s="69"/>
      <c r="H148" s="66">
        <f t="shared" ref="H148" si="65">I148+J148+K148+L148+M148+N148+O148</f>
        <v>25000</v>
      </c>
      <c r="I148" s="66">
        <f t="shared" ref="I148:O148" si="66">I149+I150+I151+I152</f>
        <v>0</v>
      </c>
      <c r="J148" s="66">
        <f t="shared" si="66"/>
        <v>0</v>
      </c>
      <c r="K148" s="112">
        <f t="shared" si="66"/>
        <v>0</v>
      </c>
      <c r="L148" s="112">
        <f t="shared" si="66"/>
        <v>0</v>
      </c>
      <c r="M148" s="66">
        <f t="shared" si="66"/>
        <v>0</v>
      </c>
      <c r="N148" s="66">
        <f t="shared" si="66"/>
        <v>0</v>
      </c>
      <c r="O148" s="66">
        <f t="shared" si="66"/>
        <v>25000</v>
      </c>
    </row>
    <row r="149" spans="1:15" ht="20.25" x14ac:dyDescent="0.3">
      <c r="A149" s="156">
        <f t="shared" si="50"/>
        <v>134</v>
      </c>
      <c r="B149" s="67" t="s">
        <v>54</v>
      </c>
      <c r="C149" s="67"/>
      <c r="D149" s="66"/>
      <c r="E149" s="69"/>
      <c r="F149" s="69"/>
      <c r="G149" s="69"/>
      <c r="H149" s="66">
        <f>I149+J149+K149+L149+M149+N149+O149</f>
        <v>0</v>
      </c>
      <c r="I149" s="66">
        <v>0</v>
      </c>
      <c r="J149" s="66">
        <v>0</v>
      </c>
      <c r="K149" s="112">
        <v>0</v>
      </c>
      <c r="L149" s="112">
        <v>0</v>
      </c>
      <c r="M149" s="66">
        <v>0</v>
      </c>
      <c r="N149" s="66">
        <v>0</v>
      </c>
      <c r="O149" s="66">
        <v>0</v>
      </c>
    </row>
    <row r="150" spans="1:15" ht="20.25" x14ac:dyDescent="0.3">
      <c r="A150" s="156">
        <f t="shared" si="50"/>
        <v>135</v>
      </c>
      <c r="B150" s="67" t="s">
        <v>55</v>
      </c>
      <c r="C150" s="67"/>
      <c r="D150" s="66"/>
      <c r="E150" s="69"/>
      <c r="F150" s="69"/>
      <c r="G150" s="69"/>
      <c r="H150" s="66">
        <f t="shared" ref="H150:H152" si="67">I150+J150+K150+L150+M150+N150+O150</f>
        <v>23750</v>
      </c>
      <c r="I150" s="66">
        <v>0</v>
      </c>
      <c r="J150" s="66">
        <v>0</v>
      </c>
      <c r="K150" s="112">
        <v>0</v>
      </c>
      <c r="L150" s="112">
        <v>0</v>
      </c>
      <c r="M150" s="66">
        <v>0</v>
      </c>
      <c r="N150" s="66">
        <v>0</v>
      </c>
      <c r="O150" s="66">
        <v>23750</v>
      </c>
    </row>
    <row r="151" spans="1:15" ht="20.25" x14ac:dyDescent="0.3">
      <c r="A151" s="156">
        <f t="shared" si="50"/>
        <v>136</v>
      </c>
      <c r="B151" s="67" t="s">
        <v>56</v>
      </c>
      <c r="C151" s="67"/>
      <c r="D151" s="66"/>
      <c r="E151" s="69"/>
      <c r="F151" s="69"/>
      <c r="G151" s="69"/>
      <c r="H151" s="66">
        <f t="shared" si="67"/>
        <v>1250</v>
      </c>
      <c r="I151" s="66">
        <v>0</v>
      </c>
      <c r="J151" s="66">
        <v>0</v>
      </c>
      <c r="K151" s="112">
        <v>0</v>
      </c>
      <c r="L151" s="112">
        <v>0</v>
      </c>
      <c r="M151" s="63">
        <v>0</v>
      </c>
      <c r="N151" s="63">
        <v>0</v>
      </c>
      <c r="O151" s="63">
        <v>1250</v>
      </c>
    </row>
    <row r="152" spans="1:15" ht="40.5" x14ac:dyDescent="0.3">
      <c r="A152" s="156">
        <f t="shared" si="50"/>
        <v>137</v>
      </c>
      <c r="B152" s="67" t="s">
        <v>57</v>
      </c>
      <c r="C152" s="67"/>
      <c r="D152" s="66"/>
      <c r="E152" s="69"/>
      <c r="F152" s="69"/>
      <c r="G152" s="69"/>
      <c r="H152" s="66">
        <f t="shared" si="67"/>
        <v>0</v>
      </c>
      <c r="I152" s="66">
        <v>0</v>
      </c>
      <c r="J152" s="66">
        <v>0</v>
      </c>
      <c r="K152" s="112">
        <v>0</v>
      </c>
      <c r="L152" s="112">
        <v>0</v>
      </c>
      <c r="M152" s="66">
        <v>0</v>
      </c>
      <c r="N152" s="66">
        <v>0</v>
      </c>
      <c r="O152" s="66">
        <v>0</v>
      </c>
    </row>
    <row r="153" spans="1:15" ht="20.25" x14ac:dyDescent="0.3">
      <c r="A153" s="156">
        <f t="shared" si="50"/>
        <v>138</v>
      </c>
      <c r="B153" s="210" t="s">
        <v>298</v>
      </c>
      <c r="C153" s="211"/>
      <c r="D153" s="211"/>
      <c r="E153" s="211"/>
      <c r="F153" s="211"/>
      <c r="G153" s="211"/>
      <c r="H153" s="211" t="e">
        <f>#REF!+I153+J153+K153+L153+O153</f>
        <v>#REF!</v>
      </c>
      <c r="I153" s="211"/>
      <c r="J153" s="211"/>
      <c r="K153" s="211">
        <v>0</v>
      </c>
      <c r="L153" s="211">
        <v>0</v>
      </c>
      <c r="M153" s="211"/>
      <c r="N153" s="211"/>
      <c r="O153" s="212">
        <v>0</v>
      </c>
    </row>
    <row r="154" spans="1:15" ht="60.75" x14ac:dyDescent="0.3">
      <c r="A154" s="156">
        <f t="shared" si="50"/>
        <v>139</v>
      </c>
      <c r="B154" s="74" t="s">
        <v>84</v>
      </c>
      <c r="C154" s="75"/>
      <c r="D154" s="75"/>
      <c r="E154" s="75"/>
      <c r="F154" s="75"/>
      <c r="G154" s="75"/>
      <c r="H154" s="76">
        <f>SUM(I154:O154)</f>
        <v>322683.32890000002</v>
      </c>
      <c r="I154" s="76">
        <f t="shared" ref="I154:O154" si="68">I155+I156+I157+I158</f>
        <v>101879.20000000001</v>
      </c>
      <c r="J154" s="76">
        <f t="shared" si="68"/>
        <v>39610.896000000001</v>
      </c>
      <c r="K154" s="107">
        <f>K155+K156+K157+K158</f>
        <v>5663.0807000000004</v>
      </c>
      <c r="L154" s="107">
        <f>L155+L156+L157+L158</f>
        <v>137233.40919999999</v>
      </c>
      <c r="M154" s="76">
        <f t="shared" ref="M154:N154" si="69">M155+M156+M157+M158</f>
        <v>21732.432999999997</v>
      </c>
      <c r="N154" s="76">
        <f t="shared" si="69"/>
        <v>16564.310000000001</v>
      </c>
      <c r="O154" s="76">
        <f t="shared" si="68"/>
        <v>0</v>
      </c>
    </row>
    <row r="155" spans="1:15" ht="20.25" x14ac:dyDescent="0.3">
      <c r="A155" s="156">
        <f t="shared" si="50"/>
        <v>140</v>
      </c>
      <c r="B155" s="74" t="s">
        <v>54</v>
      </c>
      <c r="C155" s="75"/>
      <c r="D155" s="75"/>
      <c r="E155" s="75"/>
      <c r="F155" s="75"/>
      <c r="G155" s="75"/>
      <c r="H155" s="107">
        <f t="shared" ref="H155:K155" si="70">H161+H167+H173+H179+H185+H191+H197+H203+H209+H215+H221+H227+H233+H239+H245+H251+H257+H269+H275+H281+H287+H293+H299+H305+H311+H323+H329+H335+H341+H347+H263</f>
        <v>0</v>
      </c>
      <c r="I155" s="107">
        <f t="shared" si="70"/>
        <v>0</v>
      </c>
      <c r="J155" s="107">
        <f t="shared" si="70"/>
        <v>0</v>
      </c>
      <c r="K155" s="107">
        <f t="shared" si="70"/>
        <v>0</v>
      </c>
      <c r="L155" s="107">
        <f>L161+L167+L173+L179+L185+L191+L197+L203+L209+L215+L221+L227+L233+L239+L245+L251+L257+L269+L275+L281+L287+L293+L299+L305+L311+L323+L329+L335+L341+L347+L263</f>
        <v>0</v>
      </c>
      <c r="M155" s="107">
        <f t="shared" ref="M155:O155" si="71">M161+M167+M173+M179+M185+M191+M197+M203+M209+M215+M221+M227+M233+M239+M245+M251+M257+M269+M275+M281+M287+M293+M299+M305+M311+M323+M329+M335+M341+M347+M263</f>
        <v>0</v>
      </c>
      <c r="N155" s="107">
        <f t="shared" si="71"/>
        <v>0</v>
      </c>
      <c r="O155" s="107">
        <f t="shared" si="71"/>
        <v>0</v>
      </c>
    </row>
    <row r="156" spans="1:15" ht="20.25" x14ac:dyDescent="0.3">
      <c r="A156" s="156">
        <f t="shared" si="50"/>
        <v>141</v>
      </c>
      <c r="B156" s="74" t="s">
        <v>55</v>
      </c>
      <c r="C156" s="75"/>
      <c r="D156" s="75"/>
      <c r="E156" s="75"/>
      <c r="F156" s="75"/>
      <c r="G156" s="75"/>
      <c r="H156" s="107">
        <f>H162+H168+H174+H180+H186+H192+H198+H204+H210+H216+H222+H228+H234+H240+H246+H252+H258+H270+H276+H282+H288+H294+H300+H306+H312+H324+H330+H336+H342+H348+H264</f>
        <v>236888.56</v>
      </c>
      <c r="I156" s="107">
        <f t="shared" ref="I156:K156" si="72">I162+I168+I174+I180+I186+I192+I198+I204+I210+I216+I222+I228+I234+I240+I246+I252+I258+I270+I276+I282+I288+I294+I300+I306+I312+I324+I330+I336+I342+I348+I264</f>
        <v>90338.200000000012</v>
      </c>
      <c r="J156" s="107">
        <f t="shared" si="72"/>
        <v>28652.9</v>
      </c>
      <c r="K156" s="107">
        <f t="shared" si="72"/>
        <v>0</v>
      </c>
      <c r="L156" s="107">
        <f>L162+L168+L174+L180+L186+L192+L198+L204+L210+L216+L222+L228+L234+L240+L246+L252+L258+L270+L276+L282+L288+L294+L300+L306+L312+L324+L330+L336+L342+L348+L264</f>
        <v>117897.45999999999</v>
      </c>
      <c r="M156" s="107">
        <f t="shared" ref="M156:O156" si="73">M162+M168+M174+M180+M186+M192+M198+M204+M210+M216+M222+M228+M234+M240+M246+M252+M258+M270+M276+M282+M288+M294+M300+M306+M312+M324+M330+M336+M342+M348+M264</f>
        <v>0</v>
      </c>
      <c r="N156" s="107">
        <f t="shared" si="73"/>
        <v>0</v>
      </c>
      <c r="O156" s="107">
        <f t="shared" si="73"/>
        <v>0</v>
      </c>
    </row>
    <row r="157" spans="1:15" ht="20.25" x14ac:dyDescent="0.3">
      <c r="A157" s="156">
        <f t="shared" si="50"/>
        <v>142</v>
      </c>
      <c r="B157" s="74" t="s">
        <v>56</v>
      </c>
      <c r="C157" s="75"/>
      <c r="D157" s="77"/>
      <c r="E157" s="75"/>
      <c r="F157" s="75"/>
      <c r="G157" s="75"/>
      <c r="H157" s="107">
        <f t="shared" ref="H157:O158" si="74">H163+H169+H175+H181+H187+H193+H199+H205+H211+H217+H223+H229+H235+H241+H247+H253+H259+H271+H277+H283+H289+H295+H301+H307+H313+H325+H331+H337+H343+H349+H265</f>
        <v>84790.587900000013</v>
      </c>
      <c r="I157" s="107">
        <f>I163+I169+I175+I181+I187+I193+I199+I205+I211+I217+I223+I229+I235+I241+I247+I253+I259+I271+I277+I283+I289+I295+I301+I307+I313+I319+I325+I331+I337+I343+I349+I265</f>
        <v>11541.000000000002</v>
      </c>
      <c r="J157" s="107">
        <f>J163+J169+J175+J181+J187+J193+J199+J205+J211+J217+J223+J229+J235+J241+J247+J253+J259+J271+J277+J283+J289+J295+J301+J307+J313+J319+J325+J331+J337+J343+J349+J265</f>
        <v>10957.996000000001</v>
      </c>
      <c r="K157" s="107">
        <f t="shared" ref="K157:N157" si="75">K163+K169+K175+K181+K187+K193+K199+K205+K211+K217+K223+K229+K235+K241+K247+K253+K259+K271+K277+K283+K289+K295+K301+K307+K313+K319+K325+K331+K337+K343+K349+K265</f>
        <v>5663.0807000000004</v>
      </c>
      <c r="L157" s="107">
        <f t="shared" si="75"/>
        <v>19335.949199999999</v>
      </c>
      <c r="M157" s="107">
        <f t="shared" si="75"/>
        <v>21732.432999999997</v>
      </c>
      <c r="N157" s="107">
        <f t="shared" si="75"/>
        <v>16564.310000000001</v>
      </c>
      <c r="O157" s="107">
        <f t="shared" ref="O157" si="76">O163+O169+O175+O181+O187+O193+O199+O205+O211+O217+O223+O229+O235+O241+O247+O253+O259+O271+O277+O283+O289+O295+O301+O307+O313+O325+O331+O337+O343+O349+O265</f>
        <v>0</v>
      </c>
    </row>
    <row r="158" spans="1:15" ht="40.5" x14ac:dyDescent="0.3">
      <c r="A158" s="156">
        <f t="shared" si="50"/>
        <v>143</v>
      </c>
      <c r="B158" s="74" t="s">
        <v>57</v>
      </c>
      <c r="C158" s="75"/>
      <c r="D158" s="77"/>
      <c r="E158" s="75"/>
      <c r="F158" s="75"/>
      <c r="G158" s="75"/>
      <c r="H158" s="107">
        <f t="shared" si="74"/>
        <v>0</v>
      </c>
      <c r="I158" s="107">
        <f t="shared" si="74"/>
        <v>0</v>
      </c>
      <c r="J158" s="107">
        <f t="shared" si="74"/>
        <v>0</v>
      </c>
      <c r="K158" s="107">
        <f t="shared" si="74"/>
        <v>0</v>
      </c>
      <c r="L158" s="107">
        <f t="shared" si="74"/>
        <v>0</v>
      </c>
      <c r="M158" s="107">
        <f t="shared" si="74"/>
        <v>0</v>
      </c>
      <c r="N158" s="107">
        <f t="shared" si="74"/>
        <v>0</v>
      </c>
      <c r="O158" s="107">
        <f t="shared" si="74"/>
        <v>0</v>
      </c>
    </row>
    <row r="159" spans="1:15" ht="101.25" x14ac:dyDescent="0.3">
      <c r="A159" s="156">
        <f t="shared" si="50"/>
        <v>144</v>
      </c>
      <c r="B159" s="67" t="s">
        <v>142</v>
      </c>
      <c r="C159" s="70" t="s">
        <v>69</v>
      </c>
      <c r="D159" s="71">
        <f>H160</f>
        <v>0</v>
      </c>
      <c r="E159" s="69"/>
      <c r="F159" s="73"/>
      <c r="G159" s="73"/>
      <c r="H159" s="66"/>
      <c r="I159" s="66"/>
      <c r="J159" s="66"/>
      <c r="K159" s="112"/>
      <c r="L159" s="112"/>
      <c r="M159" s="66"/>
      <c r="N159" s="66"/>
      <c r="O159" s="66"/>
    </row>
    <row r="160" spans="1:15" ht="40.5" x14ac:dyDescent="0.3">
      <c r="A160" s="156">
        <f t="shared" si="50"/>
        <v>145</v>
      </c>
      <c r="B160" s="67" t="s">
        <v>59</v>
      </c>
      <c r="C160" s="67"/>
      <c r="D160" s="66"/>
      <c r="E160" s="69"/>
      <c r="F160" s="69"/>
      <c r="G160" s="69"/>
      <c r="H160" s="66">
        <f t="shared" ref="H160:H169" si="77">I160+J160+K160+L160+M160+N160+O160</f>
        <v>0</v>
      </c>
      <c r="I160" s="66">
        <f t="shared" ref="I160:O160" si="78">I161+I162+I163+I164</f>
        <v>0</v>
      </c>
      <c r="J160" s="66">
        <f t="shared" si="78"/>
        <v>0</v>
      </c>
      <c r="K160" s="112">
        <f t="shared" si="78"/>
        <v>0</v>
      </c>
      <c r="L160" s="112">
        <f t="shared" si="78"/>
        <v>0</v>
      </c>
      <c r="M160" s="66">
        <f t="shared" ref="M160:N160" si="79">M161+M162+M163+M164</f>
        <v>0</v>
      </c>
      <c r="N160" s="66">
        <f t="shared" si="79"/>
        <v>0</v>
      </c>
      <c r="O160" s="66">
        <f t="shared" si="78"/>
        <v>0</v>
      </c>
    </row>
    <row r="161" spans="1:15" ht="20.25" x14ac:dyDescent="0.3">
      <c r="A161" s="156">
        <f t="shared" si="50"/>
        <v>146</v>
      </c>
      <c r="B161" s="67" t="s">
        <v>54</v>
      </c>
      <c r="C161" s="67"/>
      <c r="D161" s="66"/>
      <c r="E161" s="69"/>
      <c r="F161" s="69"/>
      <c r="G161" s="69"/>
      <c r="H161" s="66">
        <f>I161+J161+K161+L161+M161+N161+O161</f>
        <v>0</v>
      </c>
      <c r="I161" s="66">
        <v>0</v>
      </c>
      <c r="J161" s="66">
        <v>0</v>
      </c>
      <c r="K161" s="112">
        <v>0</v>
      </c>
      <c r="L161" s="112">
        <v>0</v>
      </c>
      <c r="M161" s="66">
        <v>0</v>
      </c>
      <c r="N161" s="66">
        <v>0</v>
      </c>
      <c r="O161" s="66">
        <v>0</v>
      </c>
    </row>
    <row r="162" spans="1:15" ht="20.25" x14ac:dyDescent="0.3">
      <c r="A162" s="156">
        <f t="shared" si="50"/>
        <v>147</v>
      </c>
      <c r="B162" s="67" t="s">
        <v>55</v>
      </c>
      <c r="C162" s="67"/>
      <c r="D162" s="66"/>
      <c r="E162" s="69"/>
      <c r="F162" s="69"/>
      <c r="G162" s="69"/>
      <c r="H162" s="66">
        <f t="shared" si="77"/>
        <v>0</v>
      </c>
      <c r="I162" s="66">
        <v>0</v>
      </c>
      <c r="J162" s="66">
        <v>0</v>
      </c>
      <c r="K162" s="112">
        <v>0</v>
      </c>
      <c r="L162" s="112">
        <v>0</v>
      </c>
      <c r="M162" s="66">
        <v>0</v>
      </c>
      <c r="N162" s="66">
        <v>0</v>
      </c>
      <c r="O162" s="66">
        <v>0</v>
      </c>
    </row>
    <row r="163" spans="1:15" ht="20.25" x14ac:dyDescent="0.3">
      <c r="A163" s="156">
        <f t="shared" si="50"/>
        <v>148</v>
      </c>
      <c r="B163" s="67" t="s">
        <v>56</v>
      </c>
      <c r="C163" s="67"/>
      <c r="D163" s="66"/>
      <c r="E163" s="69"/>
      <c r="F163" s="69"/>
      <c r="G163" s="69"/>
      <c r="H163" s="66">
        <f t="shared" si="77"/>
        <v>0</v>
      </c>
      <c r="I163" s="66">
        <v>0</v>
      </c>
      <c r="J163" s="66">
        <v>0</v>
      </c>
      <c r="K163" s="112">
        <v>0</v>
      </c>
      <c r="L163" s="112">
        <v>0</v>
      </c>
      <c r="M163" s="63">
        <v>0</v>
      </c>
      <c r="N163" s="63">
        <v>0</v>
      </c>
      <c r="O163" s="63">
        <v>0</v>
      </c>
    </row>
    <row r="164" spans="1:15" ht="40.5" x14ac:dyDescent="0.3">
      <c r="A164" s="156">
        <f t="shared" si="50"/>
        <v>149</v>
      </c>
      <c r="B164" s="67" t="s">
        <v>57</v>
      </c>
      <c r="C164" s="67"/>
      <c r="D164" s="66"/>
      <c r="E164" s="69"/>
      <c r="F164" s="69"/>
      <c r="G164" s="69"/>
      <c r="H164" s="66">
        <f t="shared" si="77"/>
        <v>0</v>
      </c>
      <c r="I164" s="66">
        <v>0</v>
      </c>
      <c r="J164" s="66">
        <v>0</v>
      </c>
      <c r="K164" s="112">
        <v>0</v>
      </c>
      <c r="L164" s="112">
        <v>0</v>
      </c>
      <c r="M164" s="66">
        <v>0</v>
      </c>
      <c r="N164" s="66">
        <v>0</v>
      </c>
      <c r="O164" s="66">
        <v>0</v>
      </c>
    </row>
    <row r="165" spans="1:15" ht="162" x14ac:dyDescent="0.3">
      <c r="A165" s="156">
        <f t="shared" si="50"/>
        <v>150</v>
      </c>
      <c r="B165" s="78" t="s">
        <v>143</v>
      </c>
      <c r="C165" s="70" t="s">
        <v>85</v>
      </c>
      <c r="D165" s="71">
        <f>H166</f>
        <v>3311.5</v>
      </c>
      <c r="E165" s="69"/>
      <c r="F165" s="73">
        <v>2018</v>
      </c>
      <c r="G165" s="73">
        <v>2019</v>
      </c>
      <c r="H165" s="66"/>
      <c r="I165" s="66"/>
      <c r="J165" s="66"/>
      <c r="K165" s="112"/>
      <c r="L165" s="112"/>
      <c r="M165" s="66"/>
      <c r="N165" s="66"/>
      <c r="O165" s="66"/>
    </row>
    <row r="166" spans="1:15" ht="40.5" x14ac:dyDescent="0.3">
      <c r="A166" s="156">
        <f t="shared" si="50"/>
        <v>151</v>
      </c>
      <c r="B166" s="79" t="s">
        <v>61</v>
      </c>
      <c r="C166" s="67"/>
      <c r="D166" s="66"/>
      <c r="E166" s="69"/>
      <c r="F166" s="69"/>
      <c r="G166" s="69"/>
      <c r="H166" s="66">
        <f t="shared" si="77"/>
        <v>3311.5</v>
      </c>
      <c r="I166" s="66">
        <f t="shared" ref="I166:O166" si="80">I167+I168+I169+I170</f>
        <v>2996.5</v>
      </c>
      <c r="J166" s="66">
        <f t="shared" si="80"/>
        <v>315</v>
      </c>
      <c r="K166" s="112">
        <f t="shared" si="80"/>
        <v>0</v>
      </c>
      <c r="L166" s="112">
        <f t="shared" si="80"/>
        <v>0</v>
      </c>
      <c r="M166" s="66">
        <f t="shared" ref="M166:N166" si="81">M167+M168+M169+M170</f>
        <v>0</v>
      </c>
      <c r="N166" s="66">
        <f t="shared" si="81"/>
        <v>0</v>
      </c>
      <c r="O166" s="66">
        <f t="shared" si="80"/>
        <v>0</v>
      </c>
    </row>
    <row r="167" spans="1:15" ht="20.25" x14ac:dyDescent="0.3">
      <c r="A167" s="156">
        <f t="shared" si="50"/>
        <v>152</v>
      </c>
      <c r="B167" s="79" t="s">
        <v>54</v>
      </c>
      <c r="C167" s="67"/>
      <c r="D167" s="66"/>
      <c r="E167" s="69"/>
      <c r="F167" s="69"/>
      <c r="G167" s="69"/>
      <c r="H167" s="66">
        <f t="shared" si="77"/>
        <v>0</v>
      </c>
      <c r="I167" s="66">
        <v>0</v>
      </c>
      <c r="J167" s="66">
        <v>0</v>
      </c>
      <c r="K167" s="112">
        <v>0</v>
      </c>
      <c r="L167" s="112">
        <v>0</v>
      </c>
      <c r="M167" s="66">
        <v>0</v>
      </c>
      <c r="N167" s="66">
        <v>0</v>
      </c>
      <c r="O167" s="66">
        <v>0</v>
      </c>
    </row>
    <row r="168" spans="1:15" ht="20.25" x14ac:dyDescent="0.3">
      <c r="A168" s="156">
        <f t="shared" si="50"/>
        <v>153</v>
      </c>
      <c r="B168" s="79" t="s">
        <v>55</v>
      </c>
      <c r="C168" s="67"/>
      <c r="D168" s="66"/>
      <c r="E168" s="69"/>
      <c r="F168" s="69"/>
      <c r="G168" s="69"/>
      <c r="H168" s="66">
        <f t="shared" si="77"/>
        <v>0</v>
      </c>
      <c r="I168" s="66">
        <v>0</v>
      </c>
      <c r="J168" s="66">
        <v>0</v>
      </c>
      <c r="K168" s="112">
        <v>0</v>
      </c>
      <c r="L168" s="112">
        <v>0</v>
      </c>
      <c r="M168" s="66">
        <v>0</v>
      </c>
      <c r="N168" s="66">
        <v>0</v>
      </c>
      <c r="O168" s="66">
        <v>0</v>
      </c>
    </row>
    <row r="169" spans="1:15" ht="20.25" x14ac:dyDescent="0.3">
      <c r="A169" s="156">
        <f t="shared" si="50"/>
        <v>154</v>
      </c>
      <c r="B169" s="79" t="s">
        <v>56</v>
      </c>
      <c r="C169" s="67"/>
      <c r="D169" s="66"/>
      <c r="E169" s="69"/>
      <c r="F169" s="69"/>
      <c r="G169" s="69"/>
      <c r="H169" s="66">
        <f t="shared" si="77"/>
        <v>3311.5</v>
      </c>
      <c r="I169" s="66">
        <v>2996.5</v>
      </c>
      <c r="J169" s="66">
        <v>315</v>
      </c>
      <c r="K169" s="112">
        <v>0</v>
      </c>
      <c r="L169" s="112">
        <v>0</v>
      </c>
      <c r="M169" s="66">
        <v>0</v>
      </c>
      <c r="N169" s="66">
        <v>0</v>
      </c>
      <c r="O169" s="66">
        <v>0</v>
      </c>
    </row>
    <row r="170" spans="1:15" ht="40.5" x14ac:dyDescent="0.3">
      <c r="A170" s="156">
        <f t="shared" si="50"/>
        <v>155</v>
      </c>
      <c r="B170" s="79" t="s">
        <v>57</v>
      </c>
      <c r="C170" s="67"/>
      <c r="D170" s="66"/>
      <c r="E170" s="69"/>
      <c r="F170" s="69"/>
      <c r="G170" s="69"/>
      <c r="H170" s="66">
        <f t="shared" ref="H170:H178" si="82">I170+J170+K170+L170+M170+N170+O170</f>
        <v>0</v>
      </c>
      <c r="I170" s="66">
        <v>0</v>
      </c>
      <c r="J170" s="66">
        <v>0</v>
      </c>
      <c r="K170" s="112">
        <v>0</v>
      </c>
      <c r="L170" s="112">
        <v>0</v>
      </c>
      <c r="M170" s="66">
        <v>0</v>
      </c>
      <c r="N170" s="66">
        <v>0</v>
      </c>
      <c r="O170" s="66">
        <v>0</v>
      </c>
    </row>
    <row r="171" spans="1:15" ht="81" x14ac:dyDescent="0.3">
      <c r="A171" s="156">
        <f t="shared" si="50"/>
        <v>156</v>
      </c>
      <c r="B171" s="67" t="s">
        <v>144</v>
      </c>
      <c r="C171" s="70" t="s">
        <v>69</v>
      </c>
      <c r="D171" s="71">
        <f>H172</f>
        <v>6914.9</v>
      </c>
      <c r="E171" s="69"/>
      <c r="F171" s="73">
        <v>2018</v>
      </c>
      <c r="G171" s="73">
        <v>2018</v>
      </c>
      <c r="H171" s="66"/>
      <c r="I171" s="66"/>
      <c r="J171" s="66"/>
      <c r="K171" s="112"/>
      <c r="L171" s="112"/>
      <c r="M171" s="66"/>
      <c r="N171" s="66"/>
      <c r="O171" s="66"/>
    </row>
    <row r="172" spans="1:15" ht="40.5" x14ac:dyDescent="0.3">
      <c r="A172" s="156">
        <f t="shared" si="50"/>
        <v>157</v>
      </c>
      <c r="B172" s="67" t="s">
        <v>62</v>
      </c>
      <c r="C172" s="67"/>
      <c r="D172" s="66"/>
      <c r="E172" s="69"/>
      <c r="F172" s="69"/>
      <c r="G172" s="69"/>
      <c r="H172" s="66">
        <f t="shared" si="82"/>
        <v>6914.9</v>
      </c>
      <c r="I172" s="66">
        <f t="shared" ref="I172:O172" si="83">I173+I174+I175+I176</f>
        <v>6914.9</v>
      </c>
      <c r="J172" s="66">
        <f t="shared" si="83"/>
        <v>0</v>
      </c>
      <c r="K172" s="112">
        <f t="shared" si="83"/>
        <v>0</v>
      </c>
      <c r="L172" s="112">
        <f t="shared" si="83"/>
        <v>0</v>
      </c>
      <c r="M172" s="66">
        <f t="shared" ref="M172:N172" si="84">M173+M174+M175+M176</f>
        <v>0</v>
      </c>
      <c r="N172" s="66">
        <f t="shared" si="84"/>
        <v>0</v>
      </c>
      <c r="O172" s="66">
        <f t="shared" si="83"/>
        <v>0</v>
      </c>
    </row>
    <row r="173" spans="1:15" ht="20.25" x14ac:dyDescent="0.3">
      <c r="A173" s="156">
        <f t="shared" si="50"/>
        <v>158</v>
      </c>
      <c r="B173" s="67" t="s">
        <v>54</v>
      </c>
      <c r="C173" s="67"/>
      <c r="D173" s="66"/>
      <c r="E173" s="69"/>
      <c r="F173" s="69"/>
      <c r="G173" s="69"/>
      <c r="H173" s="66">
        <f t="shared" si="82"/>
        <v>0</v>
      </c>
      <c r="I173" s="66">
        <v>0</v>
      </c>
      <c r="J173" s="66">
        <v>0</v>
      </c>
      <c r="K173" s="112">
        <v>0</v>
      </c>
      <c r="L173" s="112">
        <v>0</v>
      </c>
      <c r="M173" s="66">
        <v>0</v>
      </c>
      <c r="N173" s="66">
        <v>0</v>
      </c>
      <c r="O173" s="66">
        <v>0</v>
      </c>
    </row>
    <row r="174" spans="1:15" ht="20.25" x14ac:dyDescent="0.3">
      <c r="A174" s="156">
        <f t="shared" si="50"/>
        <v>159</v>
      </c>
      <c r="B174" s="67" t="s">
        <v>55</v>
      </c>
      <c r="C174" s="67"/>
      <c r="D174" s="66"/>
      <c r="E174" s="69"/>
      <c r="F174" s="69"/>
      <c r="G174" s="69"/>
      <c r="H174" s="66">
        <f t="shared" si="82"/>
        <v>6592.9</v>
      </c>
      <c r="I174" s="66">
        <v>6592.9</v>
      </c>
      <c r="J174" s="66">
        <v>0</v>
      </c>
      <c r="K174" s="112">
        <v>0</v>
      </c>
      <c r="L174" s="112">
        <v>0</v>
      </c>
      <c r="M174" s="66">
        <v>0</v>
      </c>
      <c r="N174" s="66">
        <v>0</v>
      </c>
      <c r="O174" s="66">
        <v>0</v>
      </c>
    </row>
    <row r="175" spans="1:15" ht="20.25" x14ac:dyDescent="0.3">
      <c r="A175" s="156">
        <f t="shared" si="50"/>
        <v>160</v>
      </c>
      <c r="B175" s="67" t="s">
        <v>56</v>
      </c>
      <c r="C175" s="67"/>
      <c r="D175" s="66"/>
      <c r="E175" s="69"/>
      <c r="F175" s="69"/>
      <c r="G175" s="69"/>
      <c r="H175" s="66">
        <f t="shared" si="82"/>
        <v>322</v>
      </c>
      <c r="I175" s="63">
        <v>322</v>
      </c>
      <c r="J175" s="63">
        <v>0</v>
      </c>
      <c r="K175" s="112">
        <v>0</v>
      </c>
      <c r="L175" s="112">
        <v>0</v>
      </c>
      <c r="M175" s="66">
        <v>0</v>
      </c>
      <c r="N175" s="66">
        <v>0</v>
      </c>
      <c r="O175" s="66">
        <v>0</v>
      </c>
    </row>
    <row r="176" spans="1:15" ht="40.5" x14ac:dyDescent="0.3">
      <c r="A176" s="156">
        <f t="shared" si="50"/>
        <v>161</v>
      </c>
      <c r="B176" s="67" t="s">
        <v>57</v>
      </c>
      <c r="C176" s="67"/>
      <c r="D176" s="66"/>
      <c r="E176" s="69"/>
      <c r="F176" s="69"/>
      <c r="G176" s="69"/>
      <c r="H176" s="66">
        <f t="shared" si="82"/>
        <v>0</v>
      </c>
      <c r="I176" s="63">
        <v>0</v>
      </c>
      <c r="J176" s="63">
        <v>0</v>
      </c>
      <c r="K176" s="112">
        <v>0</v>
      </c>
      <c r="L176" s="112">
        <v>0</v>
      </c>
      <c r="M176" s="66">
        <v>0</v>
      </c>
      <c r="N176" s="66">
        <v>0</v>
      </c>
      <c r="O176" s="66">
        <v>0</v>
      </c>
    </row>
    <row r="177" spans="1:15" ht="81" x14ac:dyDescent="0.3">
      <c r="A177" s="156">
        <f t="shared" si="50"/>
        <v>162</v>
      </c>
      <c r="B177" s="67" t="s">
        <v>145</v>
      </c>
      <c r="C177" s="70" t="s">
        <v>69</v>
      </c>
      <c r="D177" s="71">
        <f>H178</f>
        <v>6068.47</v>
      </c>
      <c r="E177" s="69"/>
      <c r="F177" s="73">
        <v>2019</v>
      </c>
      <c r="G177" s="73">
        <v>2020</v>
      </c>
      <c r="H177" s="66"/>
      <c r="I177" s="63"/>
      <c r="J177" s="63"/>
      <c r="K177" s="112"/>
      <c r="L177" s="112"/>
      <c r="M177" s="66"/>
      <c r="N177" s="66"/>
      <c r="O177" s="66"/>
    </row>
    <row r="178" spans="1:15" ht="40.5" x14ac:dyDescent="0.3">
      <c r="A178" s="156">
        <f t="shared" si="50"/>
        <v>163</v>
      </c>
      <c r="B178" s="67" t="s">
        <v>64</v>
      </c>
      <c r="C178" s="67"/>
      <c r="D178" s="71"/>
      <c r="E178" s="69"/>
      <c r="F178" s="69"/>
      <c r="G178" s="69"/>
      <c r="H178" s="66">
        <f t="shared" si="82"/>
        <v>6068.47</v>
      </c>
      <c r="I178" s="63">
        <f t="shared" ref="I178:O178" si="85">I179+I180+I181+I182</f>
        <v>0</v>
      </c>
      <c r="J178" s="63">
        <f t="shared" si="85"/>
        <v>5886.47</v>
      </c>
      <c r="K178" s="112">
        <f t="shared" si="85"/>
        <v>182</v>
      </c>
      <c r="L178" s="112">
        <f t="shared" si="85"/>
        <v>0</v>
      </c>
      <c r="M178" s="66">
        <f t="shared" ref="M178:N178" si="86">M179+M180+M181+M182</f>
        <v>0</v>
      </c>
      <c r="N178" s="66">
        <f t="shared" si="86"/>
        <v>0</v>
      </c>
      <c r="O178" s="66">
        <f t="shared" si="85"/>
        <v>0</v>
      </c>
    </row>
    <row r="179" spans="1:15" ht="20.25" x14ac:dyDescent="0.3">
      <c r="A179" s="156">
        <f t="shared" si="50"/>
        <v>164</v>
      </c>
      <c r="B179" s="67" t="s">
        <v>54</v>
      </c>
      <c r="C179" s="67"/>
      <c r="D179" s="71"/>
      <c r="E179" s="69"/>
      <c r="F179" s="69"/>
      <c r="G179" s="69"/>
      <c r="H179" s="66">
        <f t="shared" ref="H179:H188" si="87">I179+J179+K179+L179+M179+N179+O179</f>
        <v>0</v>
      </c>
      <c r="I179" s="63">
        <v>0</v>
      </c>
      <c r="J179" s="63">
        <v>0</v>
      </c>
      <c r="K179" s="112">
        <v>0</v>
      </c>
      <c r="L179" s="112">
        <v>0</v>
      </c>
      <c r="M179" s="66">
        <v>0</v>
      </c>
      <c r="N179" s="66">
        <v>0</v>
      </c>
      <c r="O179" s="66">
        <v>0</v>
      </c>
    </row>
    <row r="180" spans="1:15" ht="20.25" x14ac:dyDescent="0.3">
      <c r="A180" s="156">
        <f t="shared" si="50"/>
        <v>165</v>
      </c>
      <c r="B180" s="67" t="s">
        <v>55</v>
      </c>
      <c r="C180" s="67"/>
      <c r="D180" s="71"/>
      <c r="E180" s="69"/>
      <c r="F180" s="69"/>
      <c r="G180" s="69"/>
      <c r="H180" s="66">
        <f t="shared" si="87"/>
        <v>5423.8</v>
      </c>
      <c r="I180" s="63">
        <v>0</v>
      </c>
      <c r="J180" s="63">
        <v>5423.8</v>
      </c>
      <c r="K180" s="112">
        <v>0</v>
      </c>
      <c r="L180" s="112">
        <v>0</v>
      </c>
      <c r="M180" s="66">
        <v>0</v>
      </c>
      <c r="N180" s="66">
        <v>0</v>
      </c>
      <c r="O180" s="66">
        <v>0</v>
      </c>
    </row>
    <row r="181" spans="1:15" ht="20.25" x14ac:dyDescent="0.3">
      <c r="A181" s="156">
        <f t="shared" si="50"/>
        <v>166</v>
      </c>
      <c r="B181" s="67" t="s">
        <v>56</v>
      </c>
      <c r="C181" s="67"/>
      <c r="D181" s="71"/>
      <c r="E181" s="69"/>
      <c r="F181" s="69"/>
      <c r="G181" s="69"/>
      <c r="H181" s="66">
        <f t="shared" si="87"/>
        <v>644.67000000000007</v>
      </c>
      <c r="I181" s="63">
        <v>0</v>
      </c>
      <c r="J181" s="63">
        <f>280.67+182</f>
        <v>462.67</v>
      </c>
      <c r="K181" s="112">
        <v>182</v>
      </c>
      <c r="L181" s="112">
        <v>0</v>
      </c>
      <c r="M181" s="66">
        <v>0</v>
      </c>
      <c r="N181" s="66">
        <v>0</v>
      </c>
      <c r="O181" s="66">
        <v>0</v>
      </c>
    </row>
    <row r="182" spans="1:15" ht="40.5" x14ac:dyDescent="0.3">
      <c r="A182" s="156">
        <f t="shared" si="50"/>
        <v>167</v>
      </c>
      <c r="B182" s="67" t="s">
        <v>57</v>
      </c>
      <c r="C182" s="67"/>
      <c r="D182" s="77"/>
      <c r="E182" s="69"/>
      <c r="F182" s="69"/>
      <c r="G182" s="69"/>
      <c r="H182" s="66">
        <f t="shared" si="87"/>
        <v>0</v>
      </c>
      <c r="I182" s="63">
        <v>0</v>
      </c>
      <c r="J182" s="63">
        <v>0</v>
      </c>
      <c r="K182" s="112">
        <v>0</v>
      </c>
      <c r="L182" s="112">
        <v>0</v>
      </c>
      <c r="M182" s="66">
        <v>0</v>
      </c>
      <c r="N182" s="66">
        <v>0</v>
      </c>
      <c r="O182" s="66">
        <v>0</v>
      </c>
    </row>
    <row r="183" spans="1:15" ht="81" x14ac:dyDescent="0.3">
      <c r="A183" s="156">
        <f t="shared" si="50"/>
        <v>168</v>
      </c>
      <c r="B183" s="80" t="s">
        <v>295</v>
      </c>
      <c r="C183" s="70" t="s">
        <v>58</v>
      </c>
      <c r="D183" s="71">
        <f>H184</f>
        <v>11445.9738</v>
      </c>
      <c r="E183" s="69"/>
      <c r="F183" s="73">
        <v>2021</v>
      </c>
      <c r="G183" s="73">
        <v>2022</v>
      </c>
      <c r="H183" s="66"/>
      <c r="I183" s="63"/>
      <c r="J183" s="63"/>
      <c r="K183" s="112"/>
      <c r="L183" s="112"/>
      <c r="M183" s="66"/>
      <c r="N183" s="66"/>
      <c r="O183" s="66"/>
    </row>
    <row r="184" spans="1:15" ht="40.5" x14ac:dyDescent="0.3">
      <c r="A184" s="156">
        <f t="shared" si="50"/>
        <v>169</v>
      </c>
      <c r="B184" s="67" t="s">
        <v>65</v>
      </c>
      <c r="C184" s="67"/>
      <c r="D184" s="66"/>
      <c r="E184" s="69"/>
      <c r="F184" s="69"/>
      <c r="G184" s="69"/>
      <c r="H184" s="66">
        <f t="shared" si="87"/>
        <v>11445.9738</v>
      </c>
      <c r="I184" s="63">
        <f t="shared" ref="I184:O184" si="88">I185+I186+I187+I188</f>
        <v>0</v>
      </c>
      <c r="J184" s="63">
        <f t="shared" si="88"/>
        <v>0</v>
      </c>
      <c r="K184" s="112">
        <f t="shared" si="88"/>
        <v>0</v>
      </c>
      <c r="L184" s="112">
        <f t="shared" si="88"/>
        <v>5866.1008000000002</v>
      </c>
      <c r="M184" s="66">
        <f t="shared" ref="M184:N184" si="89">M185+M186+M187+M188</f>
        <v>5579.8729999999996</v>
      </c>
      <c r="N184" s="66">
        <f t="shared" si="89"/>
        <v>0</v>
      </c>
      <c r="O184" s="66">
        <f t="shared" si="88"/>
        <v>0</v>
      </c>
    </row>
    <row r="185" spans="1:15" ht="20.25" x14ac:dyDescent="0.3">
      <c r="A185" s="156">
        <f t="shared" si="50"/>
        <v>170</v>
      </c>
      <c r="B185" s="67" t="s">
        <v>54</v>
      </c>
      <c r="C185" s="67"/>
      <c r="D185" s="66"/>
      <c r="E185" s="69"/>
      <c r="F185" s="69"/>
      <c r="G185" s="69"/>
      <c r="H185" s="66">
        <f t="shared" si="87"/>
        <v>0</v>
      </c>
      <c r="I185" s="63">
        <v>0</v>
      </c>
      <c r="J185" s="63">
        <v>0</v>
      </c>
      <c r="K185" s="112">
        <v>0</v>
      </c>
      <c r="L185" s="112">
        <v>0</v>
      </c>
      <c r="M185" s="66">
        <v>0</v>
      </c>
      <c r="N185" s="66">
        <v>0</v>
      </c>
      <c r="O185" s="66">
        <v>0</v>
      </c>
    </row>
    <row r="186" spans="1:15" ht="20.25" x14ac:dyDescent="0.3">
      <c r="A186" s="156">
        <f t="shared" si="50"/>
        <v>171</v>
      </c>
      <c r="B186" s="67" t="s">
        <v>55</v>
      </c>
      <c r="C186" s="67"/>
      <c r="D186" s="66"/>
      <c r="E186" s="69"/>
      <c r="F186" s="69"/>
      <c r="G186" s="69"/>
      <c r="H186" s="66">
        <f t="shared" si="87"/>
        <v>0</v>
      </c>
      <c r="I186" s="63">
        <v>0</v>
      </c>
      <c r="J186" s="63">
        <v>0</v>
      </c>
      <c r="K186" s="112">
        <v>0</v>
      </c>
      <c r="L186" s="112">
        <v>0</v>
      </c>
      <c r="M186" s="66">
        <v>0</v>
      </c>
      <c r="N186" s="66">
        <v>0</v>
      </c>
      <c r="O186" s="66">
        <v>0</v>
      </c>
    </row>
    <row r="187" spans="1:15" ht="20.25" x14ac:dyDescent="0.3">
      <c r="A187" s="156">
        <f t="shared" si="50"/>
        <v>172</v>
      </c>
      <c r="B187" s="67" t="s">
        <v>56</v>
      </c>
      <c r="C187" s="67"/>
      <c r="D187" s="66"/>
      <c r="E187" s="69"/>
      <c r="F187" s="69"/>
      <c r="G187" s="69"/>
      <c r="H187" s="66">
        <f t="shared" si="87"/>
        <v>11445.9738</v>
      </c>
      <c r="I187" s="63">
        <v>0</v>
      </c>
      <c r="J187" s="63">
        <v>0</v>
      </c>
      <c r="K187" s="112">
        <v>0</v>
      </c>
      <c r="L187" s="112">
        <v>5866.1008000000002</v>
      </c>
      <c r="M187" s="112">
        <v>5579.8729999999996</v>
      </c>
      <c r="N187" s="63">
        <v>0</v>
      </c>
      <c r="O187" s="63">
        <v>0</v>
      </c>
    </row>
    <row r="188" spans="1:15" ht="40.5" x14ac:dyDescent="0.3">
      <c r="A188" s="156">
        <f t="shared" si="50"/>
        <v>173</v>
      </c>
      <c r="B188" s="67" t="s">
        <v>57</v>
      </c>
      <c r="C188" s="67"/>
      <c r="D188" s="66"/>
      <c r="E188" s="69"/>
      <c r="F188" s="69"/>
      <c r="G188" s="69"/>
      <c r="H188" s="66">
        <f t="shared" si="87"/>
        <v>0</v>
      </c>
      <c r="I188" s="63">
        <v>0</v>
      </c>
      <c r="J188" s="63">
        <v>0</v>
      </c>
      <c r="K188" s="112">
        <v>0</v>
      </c>
      <c r="L188" s="112">
        <v>0</v>
      </c>
      <c r="M188" s="66">
        <v>0</v>
      </c>
      <c r="N188" s="66">
        <v>0</v>
      </c>
      <c r="O188" s="66">
        <v>0</v>
      </c>
    </row>
    <row r="189" spans="1:15" ht="101.25" x14ac:dyDescent="0.3">
      <c r="A189" s="156">
        <f t="shared" si="50"/>
        <v>174</v>
      </c>
      <c r="B189" s="80" t="s">
        <v>146</v>
      </c>
      <c r="C189" s="70" t="s">
        <v>74</v>
      </c>
      <c r="D189" s="71">
        <f>H190</f>
        <v>0</v>
      </c>
      <c r="E189" s="69"/>
      <c r="F189" s="73"/>
      <c r="G189" s="73"/>
      <c r="H189" s="66"/>
      <c r="I189" s="63"/>
      <c r="J189" s="63"/>
      <c r="K189" s="112"/>
      <c r="L189" s="112"/>
      <c r="M189" s="66"/>
      <c r="N189" s="66"/>
      <c r="O189" s="66"/>
    </row>
    <row r="190" spans="1:15" ht="40.5" x14ac:dyDescent="0.3">
      <c r="A190" s="156">
        <f t="shared" si="50"/>
        <v>175</v>
      </c>
      <c r="B190" s="80" t="s">
        <v>67</v>
      </c>
      <c r="C190" s="67"/>
      <c r="D190" s="66"/>
      <c r="E190" s="69"/>
      <c r="F190" s="69"/>
      <c r="G190" s="69"/>
      <c r="H190" s="66">
        <f t="shared" ref="H190:H199" si="90">I190+J190+K190+L190+M190+N190+O190</f>
        <v>0</v>
      </c>
      <c r="I190" s="63">
        <f t="shared" ref="I190:O190" si="91">I191+I192+I193+I194</f>
        <v>0</v>
      </c>
      <c r="J190" s="63">
        <f t="shared" si="91"/>
        <v>0</v>
      </c>
      <c r="K190" s="112">
        <f t="shared" si="91"/>
        <v>0</v>
      </c>
      <c r="L190" s="112">
        <f t="shared" si="91"/>
        <v>0</v>
      </c>
      <c r="M190" s="66">
        <f t="shared" ref="M190:N190" si="92">M191+M192+M193+M194</f>
        <v>0</v>
      </c>
      <c r="N190" s="66">
        <f t="shared" si="92"/>
        <v>0</v>
      </c>
      <c r="O190" s="66">
        <f t="shared" si="91"/>
        <v>0</v>
      </c>
    </row>
    <row r="191" spans="1:15" ht="20.25" x14ac:dyDescent="0.3">
      <c r="A191" s="156">
        <f t="shared" si="50"/>
        <v>176</v>
      </c>
      <c r="B191" s="80" t="s">
        <v>54</v>
      </c>
      <c r="C191" s="67"/>
      <c r="D191" s="66"/>
      <c r="E191" s="69"/>
      <c r="F191" s="69"/>
      <c r="G191" s="69"/>
      <c r="H191" s="66">
        <f t="shared" si="90"/>
        <v>0</v>
      </c>
      <c r="I191" s="63">
        <v>0</v>
      </c>
      <c r="J191" s="63">
        <v>0</v>
      </c>
      <c r="K191" s="112">
        <v>0</v>
      </c>
      <c r="L191" s="112">
        <v>0</v>
      </c>
      <c r="M191" s="66">
        <v>0</v>
      </c>
      <c r="N191" s="66">
        <v>0</v>
      </c>
      <c r="O191" s="66">
        <v>0</v>
      </c>
    </row>
    <row r="192" spans="1:15" ht="20.25" x14ac:dyDescent="0.3">
      <c r="A192" s="156">
        <f t="shared" si="50"/>
        <v>177</v>
      </c>
      <c r="B192" s="80" t="s">
        <v>55</v>
      </c>
      <c r="C192" s="67"/>
      <c r="D192" s="66"/>
      <c r="E192" s="69"/>
      <c r="F192" s="69"/>
      <c r="G192" s="69"/>
      <c r="H192" s="66">
        <f t="shared" si="90"/>
        <v>0</v>
      </c>
      <c r="I192" s="63">
        <v>0</v>
      </c>
      <c r="J192" s="63">
        <v>0</v>
      </c>
      <c r="K192" s="112">
        <v>0</v>
      </c>
      <c r="L192" s="112">
        <v>0</v>
      </c>
      <c r="M192" s="66">
        <v>0</v>
      </c>
      <c r="N192" s="66">
        <v>0</v>
      </c>
      <c r="O192" s="66">
        <v>0</v>
      </c>
    </row>
    <row r="193" spans="1:15" ht="20.25" x14ac:dyDescent="0.3">
      <c r="A193" s="156">
        <f t="shared" si="50"/>
        <v>178</v>
      </c>
      <c r="B193" s="80" t="s">
        <v>56</v>
      </c>
      <c r="C193" s="67"/>
      <c r="D193" s="66"/>
      <c r="E193" s="69"/>
      <c r="F193" s="69"/>
      <c r="G193" s="69"/>
      <c r="H193" s="66">
        <f t="shared" si="90"/>
        <v>0</v>
      </c>
      <c r="I193" s="63">
        <v>0</v>
      </c>
      <c r="J193" s="63">
        <v>0</v>
      </c>
      <c r="K193" s="112">
        <v>0</v>
      </c>
      <c r="L193" s="112">
        <v>0</v>
      </c>
      <c r="M193" s="66">
        <v>0</v>
      </c>
      <c r="N193" s="66">
        <v>0</v>
      </c>
      <c r="O193" s="66">
        <v>0</v>
      </c>
    </row>
    <row r="194" spans="1:15" ht="40.5" x14ac:dyDescent="0.3">
      <c r="A194" s="156">
        <f t="shared" si="50"/>
        <v>179</v>
      </c>
      <c r="B194" s="80" t="s">
        <v>57</v>
      </c>
      <c r="C194" s="67"/>
      <c r="D194" s="66"/>
      <c r="E194" s="69"/>
      <c r="F194" s="69"/>
      <c r="G194" s="69"/>
      <c r="H194" s="66">
        <f t="shared" si="90"/>
        <v>0</v>
      </c>
      <c r="I194" s="63">
        <v>0</v>
      </c>
      <c r="J194" s="63">
        <v>0</v>
      </c>
      <c r="K194" s="112">
        <v>0</v>
      </c>
      <c r="L194" s="112">
        <v>0</v>
      </c>
      <c r="M194" s="66">
        <v>0</v>
      </c>
      <c r="N194" s="66">
        <v>0</v>
      </c>
      <c r="O194" s="66">
        <v>0</v>
      </c>
    </row>
    <row r="195" spans="1:15" ht="101.25" x14ac:dyDescent="0.3">
      <c r="A195" s="156">
        <f t="shared" si="50"/>
        <v>180</v>
      </c>
      <c r="B195" s="80" t="s">
        <v>168</v>
      </c>
      <c r="C195" s="70" t="s">
        <v>86</v>
      </c>
      <c r="D195" s="71">
        <f>H196</f>
        <v>4603.4000000000005</v>
      </c>
      <c r="E195" s="69"/>
      <c r="F195" s="73">
        <v>2018</v>
      </c>
      <c r="G195" s="73">
        <v>2018</v>
      </c>
      <c r="H195" s="66"/>
      <c r="I195" s="63"/>
      <c r="J195" s="63"/>
      <c r="K195" s="112"/>
      <c r="L195" s="112"/>
      <c r="M195" s="66"/>
      <c r="N195" s="66"/>
      <c r="O195" s="66"/>
    </row>
    <row r="196" spans="1:15" ht="40.5" x14ac:dyDescent="0.3">
      <c r="A196" s="156">
        <f t="shared" si="50"/>
        <v>181</v>
      </c>
      <c r="B196" s="80" t="s">
        <v>68</v>
      </c>
      <c r="C196" s="67"/>
      <c r="D196" s="66"/>
      <c r="E196" s="69"/>
      <c r="F196" s="69"/>
      <c r="G196" s="69"/>
      <c r="H196" s="66">
        <f t="shared" si="90"/>
        <v>4603.4000000000005</v>
      </c>
      <c r="I196" s="63">
        <f t="shared" ref="I196:O196" si="93">I197+I198+I199+I200</f>
        <v>4603.4000000000005</v>
      </c>
      <c r="J196" s="63">
        <f t="shared" si="93"/>
        <v>0</v>
      </c>
      <c r="K196" s="112">
        <f t="shared" si="93"/>
        <v>0</v>
      </c>
      <c r="L196" s="112">
        <f t="shared" si="93"/>
        <v>0</v>
      </c>
      <c r="M196" s="66">
        <f t="shared" ref="M196:N196" si="94">M197+M198+M199+M200</f>
        <v>0</v>
      </c>
      <c r="N196" s="66">
        <f t="shared" si="94"/>
        <v>0</v>
      </c>
      <c r="O196" s="66">
        <f t="shared" si="93"/>
        <v>0</v>
      </c>
    </row>
    <row r="197" spans="1:15" ht="20.25" x14ac:dyDescent="0.3">
      <c r="A197" s="156">
        <f t="shared" si="50"/>
        <v>182</v>
      </c>
      <c r="B197" s="80" t="s">
        <v>54</v>
      </c>
      <c r="C197" s="67"/>
      <c r="D197" s="66"/>
      <c r="E197" s="69"/>
      <c r="F197" s="69"/>
      <c r="G197" s="69"/>
      <c r="H197" s="66">
        <f t="shared" si="90"/>
        <v>0</v>
      </c>
      <c r="I197" s="63">
        <v>0</v>
      </c>
      <c r="J197" s="63">
        <v>0</v>
      </c>
      <c r="K197" s="112">
        <v>0</v>
      </c>
      <c r="L197" s="112">
        <v>0</v>
      </c>
      <c r="M197" s="66">
        <v>0</v>
      </c>
      <c r="N197" s="66">
        <v>0</v>
      </c>
      <c r="O197" s="66">
        <v>0</v>
      </c>
    </row>
    <row r="198" spans="1:15" ht="20.25" x14ac:dyDescent="0.3">
      <c r="A198" s="156">
        <f t="shared" si="50"/>
        <v>183</v>
      </c>
      <c r="B198" s="80" t="s">
        <v>55</v>
      </c>
      <c r="C198" s="67"/>
      <c r="D198" s="66"/>
      <c r="E198" s="69"/>
      <c r="F198" s="69"/>
      <c r="G198" s="69"/>
      <c r="H198" s="66">
        <f t="shared" si="90"/>
        <v>4370.3</v>
      </c>
      <c r="I198" s="63">
        <v>4370.3</v>
      </c>
      <c r="J198" s="63">
        <v>0</v>
      </c>
      <c r="K198" s="112">
        <v>0</v>
      </c>
      <c r="L198" s="112">
        <v>0</v>
      </c>
      <c r="M198" s="66">
        <v>0</v>
      </c>
      <c r="N198" s="66">
        <v>0</v>
      </c>
      <c r="O198" s="66">
        <v>0</v>
      </c>
    </row>
    <row r="199" spans="1:15" ht="20.25" x14ac:dyDescent="0.3">
      <c r="A199" s="156">
        <f t="shared" si="50"/>
        <v>184</v>
      </c>
      <c r="B199" s="80" t="s">
        <v>56</v>
      </c>
      <c r="C199" s="67"/>
      <c r="D199" s="66"/>
      <c r="E199" s="69"/>
      <c r="F199" s="69"/>
      <c r="G199" s="69"/>
      <c r="H199" s="66">
        <f t="shared" si="90"/>
        <v>233.1</v>
      </c>
      <c r="I199" s="63">
        <v>233.1</v>
      </c>
      <c r="J199" s="63">
        <v>0</v>
      </c>
      <c r="K199" s="112">
        <v>0</v>
      </c>
      <c r="L199" s="112">
        <v>0</v>
      </c>
      <c r="M199" s="66">
        <v>0</v>
      </c>
      <c r="N199" s="66">
        <v>0</v>
      </c>
      <c r="O199" s="66">
        <v>0</v>
      </c>
    </row>
    <row r="200" spans="1:15" ht="40.5" x14ac:dyDescent="0.3">
      <c r="A200" s="156">
        <f t="shared" si="50"/>
        <v>185</v>
      </c>
      <c r="B200" s="80" t="s">
        <v>57</v>
      </c>
      <c r="C200" s="67"/>
      <c r="D200" s="66"/>
      <c r="E200" s="69"/>
      <c r="F200" s="69"/>
      <c r="G200" s="69"/>
      <c r="H200" s="66">
        <f t="shared" ref="H200:H203" si="95">I200+J200+K200+L200+M200+N200+O200</f>
        <v>0</v>
      </c>
      <c r="I200" s="63">
        <v>0</v>
      </c>
      <c r="J200" s="63">
        <v>0</v>
      </c>
      <c r="K200" s="112">
        <v>0</v>
      </c>
      <c r="L200" s="112">
        <v>0</v>
      </c>
      <c r="M200" s="66">
        <v>0</v>
      </c>
      <c r="N200" s="66">
        <v>0</v>
      </c>
      <c r="O200" s="66">
        <v>0</v>
      </c>
    </row>
    <row r="201" spans="1:15" ht="247.5" customHeight="1" x14ac:dyDescent="0.3">
      <c r="A201" s="156">
        <f t="shared" si="50"/>
        <v>186</v>
      </c>
      <c r="B201" s="80" t="s">
        <v>147</v>
      </c>
      <c r="C201" s="70" t="s">
        <v>58</v>
      </c>
      <c r="D201" s="71">
        <f>H202</f>
        <v>7711.0694999999996</v>
      </c>
      <c r="E201" s="69"/>
      <c r="F201" s="73">
        <v>2019</v>
      </c>
      <c r="G201" s="73">
        <v>2021</v>
      </c>
      <c r="H201" s="66"/>
      <c r="I201" s="63"/>
      <c r="J201" s="63"/>
      <c r="K201" s="112"/>
      <c r="L201" s="112"/>
      <c r="M201" s="66"/>
      <c r="N201" s="66"/>
      <c r="O201" s="66"/>
    </row>
    <row r="202" spans="1:15" ht="40.5" x14ac:dyDescent="0.3">
      <c r="A202" s="156">
        <f t="shared" si="50"/>
        <v>187</v>
      </c>
      <c r="B202" s="80" t="s">
        <v>70</v>
      </c>
      <c r="C202" s="67"/>
      <c r="D202" s="66"/>
      <c r="E202" s="69"/>
      <c r="F202" s="69"/>
      <c r="G202" s="69"/>
      <c r="H202" s="66">
        <f t="shared" si="95"/>
        <v>7711.0694999999996</v>
      </c>
      <c r="I202" s="63">
        <f>I203+I204+I205+I206</f>
        <v>0</v>
      </c>
      <c r="J202" s="63">
        <f t="shared" ref="J202:O202" si="96">J203+J204+J205+J206</f>
        <v>3800</v>
      </c>
      <c r="K202" s="112">
        <f t="shared" si="96"/>
        <v>11.0695</v>
      </c>
      <c r="L202" s="112">
        <f t="shared" si="96"/>
        <v>3900</v>
      </c>
      <c r="M202" s="66">
        <f t="shared" ref="M202:N202" si="97">M203+M204+M205+M206</f>
        <v>0</v>
      </c>
      <c r="N202" s="66">
        <f t="shared" si="97"/>
        <v>0</v>
      </c>
      <c r="O202" s="66">
        <f t="shared" si="96"/>
        <v>0</v>
      </c>
    </row>
    <row r="203" spans="1:15" ht="20.25" x14ac:dyDescent="0.3">
      <c r="A203" s="156">
        <f t="shared" si="50"/>
        <v>188</v>
      </c>
      <c r="B203" s="80" t="s">
        <v>54</v>
      </c>
      <c r="C203" s="67"/>
      <c r="D203" s="66"/>
      <c r="E203" s="69"/>
      <c r="F203" s="69"/>
      <c r="G203" s="69"/>
      <c r="H203" s="66">
        <f t="shared" si="95"/>
        <v>0</v>
      </c>
      <c r="I203" s="63">
        <v>0</v>
      </c>
      <c r="J203" s="63">
        <v>0</v>
      </c>
      <c r="K203" s="112">
        <v>0</v>
      </c>
      <c r="L203" s="112">
        <v>0</v>
      </c>
      <c r="M203" s="66">
        <v>0</v>
      </c>
      <c r="N203" s="66">
        <v>0</v>
      </c>
      <c r="O203" s="66">
        <v>0</v>
      </c>
    </row>
    <row r="204" spans="1:15" ht="20.25" x14ac:dyDescent="0.3">
      <c r="A204" s="156">
        <f t="shared" si="50"/>
        <v>189</v>
      </c>
      <c r="B204" s="80" t="s">
        <v>55</v>
      </c>
      <c r="C204" s="67"/>
      <c r="D204" s="66"/>
      <c r="E204" s="69"/>
      <c r="F204" s="69"/>
      <c r="G204" s="69"/>
      <c r="H204" s="66">
        <f t="shared" ref="H204:H212" si="98">I204+J204+K204+L204+M204+N204+O204</f>
        <v>0</v>
      </c>
      <c r="I204" s="63">
        <v>0</v>
      </c>
      <c r="J204" s="63">
        <v>0</v>
      </c>
      <c r="K204" s="112">
        <v>0</v>
      </c>
      <c r="L204" s="112">
        <v>0</v>
      </c>
      <c r="M204" s="66">
        <v>0</v>
      </c>
      <c r="N204" s="66">
        <v>0</v>
      </c>
      <c r="O204" s="66">
        <v>0</v>
      </c>
    </row>
    <row r="205" spans="1:15" ht="20.25" x14ac:dyDescent="0.3">
      <c r="A205" s="156">
        <f t="shared" si="50"/>
        <v>190</v>
      </c>
      <c r="B205" s="80" t="s">
        <v>56</v>
      </c>
      <c r="C205" s="67"/>
      <c r="D205" s="66"/>
      <c r="E205" s="69"/>
      <c r="F205" s="69"/>
      <c r="G205" s="69"/>
      <c r="H205" s="66">
        <f t="shared" si="98"/>
        <v>7711.0694999999996</v>
      </c>
      <c r="I205" s="63">
        <v>0</v>
      </c>
      <c r="J205" s="63">
        <v>3800</v>
      </c>
      <c r="K205" s="112">
        <v>11.0695</v>
      </c>
      <c r="L205" s="112">
        <v>3900</v>
      </c>
      <c r="M205" s="66">
        <v>0</v>
      </c>
      <c r="N205" s="66">
        <v>0</v>
      </c>
      <c r="O205" s="66">
        <v>0</v>
      </c>
    </row>
    <row r="206" spans="1:15" ht="40.5" x14ac:dyDescent="0.3">
      <c r="A206" s="156">
        <f t="shared" ref="A206:A269" si="99">A205+1</f>
        <v>191</v>
      </c>
      <c r="B206" s="80" t="s">
        <v>57</v>
      </c>
      <c r="C206" s="67"/>
      <c r="D206" s="66"/>
      <c r="E206" s="69"/>
      <c r="F206" s="69"/>
      <c r="G206" s="69"/>
      <c r="H206" s="66">
        <f t="shared" si="98"/>
        <v>0</v>
      </c>
      <c r="I206" s="63">
        <v>0</v>
      </c>
      <c r="J206" s="63">
        <v>0</v>
      </c>
      <c r="K206" s="112">
        <v>0</v>
      </c>
      <c r="L206" s="112">
        <v>0</v>
      </c>
      <c r="M206" s="66">
        <v>0</v>
      </c>
      <c r="N206" s="66">
        <v>0</v>
      </c>
      <c r="O206" s="66">
        <v>0</v>
      </c>
    </row>
    <row r="207" spans="1:15" ht="81" x14ac:dyDescent="0.3">
      <c r="A207" s="156">
        <f t="shared" si="99"/>
        <v>192</v>
      </c>
      <c r="B207" s="80" t="s">
        <v>148</v>
      </c>
      <c r="C207" s="70" t="s">
        <v>69</v>
      </c>
      <c r="D207" s="71">
        <f>H208</f>
        <v>3205.5756000000001</v>
      </c>
      <c r="E207" s="69"/>
      <c r="F207" s="73">
        <v>2018</v>
      </c>
      <c r="G207" s="73">
        <v>2021</v>
      </c>
      <c r="H207" s="66"/>
      <c r="I207" s="63"/>
      <c r="J207" s="63"/>
      <c r="K207" s="112"/>
      <c r="L207" s="112"/>
      <c r="M207" s="66"/>
      <c r="N207" s="66"/>
      <c r="O207" s="66"/>
    </row>
    <row r="208" spans="1:15" ht="40.5" x14ac:dyDescent="0.3">
      <c r="A208" s="156">
        <f t="shared" si="99"/>
        <v>193</v>
      </c>
      <c r="B208" s="80" t="s">
        <v>71</v>
      </c>
      <c r="C208" s="67"/>
      <c r="D208" s="66"/>
      <c r="E208" s="69"/>
      <c r="F208" s="69"/>
      <c r="G208" s="69"/>
      <c r="H208" s="66">
        <f t="shared" si="98"/>
        <v>3205.5756000000001</v>
      </c>
      <c r="I208" s="63">
        <f t="shared" ref="I208:O208" si="100">I209+I210+I211+I212</f>
        <v>14.3</v>
      </c>
      <c r="J208" s="63">
        <f t="shared" si="100"/>
        <v>2959</v>
      </c>
      <c r="K208" s="112">
        <f t="shared" si="100"/>
        <v>105</v>
      </c>
      <c r="L208" s="112">
        <f t="shared" si="100"/>
        <v>127.2756</v>
      </c>
      <c r="M208" s="66">
        <f t="shared" ref="M208:N208" si="101">M209+M210+M211+M212</f>
        <v>0</v>
      </c>
      <c r="N208" s="66">
        <f t="shared" si="101"/>
        <v>0</v>
      </c>
      <c r="O208" s="66">
        <f t="shared" si="100"/>
        <v>0</v>
      </c>
    </row>
    <row r="209" spans="1:15" ht="20.25" x14ac:dyDescent="0.3">
      <c r="A209" s="156">
        <f t="shared" si="99"/>
        <v>194</v>
      </c>
      <c r="B209" s="80" t="s">
        <v>54</v>
      </c>
      <c r="C209" s="67"/>
      <c r="D209" s="66"/>
      <c r="E209" s="69"/>
      <c r="F209" s="69"/>
      <c r="G209" s="69"/>
      <c r="H209" s="66">
        <f t="shared" si="98"/>
        <v>0</v>
      </c>
      <c r="I209" s="63">
        <v>0</v>
      </c>
      <c r="J209" s="63">
        <v>0</v>
      </c>
      <c r="K209" s="112">
        <v>0</v>
      </c>
      <c r="L209" s="112">
        <v>0</v>
      </c>
      <c r="M209" s="66">
        <v>0</v>
      </c>
      <c r="N209" s="66">
        <v>0</v>
      </c>
      <c r="O209" s="66">
        <v>0</v>
      </c>
    </row>
    <row r="210" spans="1:15" ht="20.25" x14ac:dyDescent="0.3">
      <c r="A210" s="156">
        <f t="shared" si="99"/>
        <v>195</v>
      </c>
      <c r="B210" s="80" t="s">
        <v>55</v>
      </c>
      <c r="C210" s="67"/>
      <c r="D210" s="66"/>
      <c r="E210" s="69"/>
      <c r="F210" s="69"/>
      <c r="G210" s="69"/>
      <c r="H210" s="66">
        <f t="shared" si="98"/>
        <v>2705</v>
      </c>
      <c r="I210" s="63">
        <v>0</v>
      </c>
      <c r="J210" s="63">
        <v>2705</v>
      </c>
      <c r="K210" s="112">
        <v>0</v>
      </c>
      <c r="L210" s="112">
        <v>0</v>
      </c>
      <c r="M210" s="66">
        <v>0</v>
      </c>
      <c r="N210" s="66">
        <v>0</v>
      </c>
      <c r="O210" s="66">
        <v>0</v>
      </c>
    </row>
    <row r="211" spans="1:15" ht="20.25" x14ac:dyDescent="0.3">
      <c r="A211" s="156">
        <f t="shared" si="99"/>
        <v>196</v>
      </c>
      <c r="B211" s="80" t="s">
        <v>56</v>
      </c>
      <c r="C211" s="67"/>
      <c r="D211" s="66"/>
      <c r="E211" s="69"/>
      <c r="F211" s="69"/>
      <c r="G211" s="69"/>
      <c r="H211" s="66">
        <f t="shared" si="98"/>
        <v>500.57560000000001</v>
      </c>
      <c r="I211" s="63">
        <v>14.3</v>
      </c>
      <c r="J211" s="63">
        <f>163.3+90.7</f>
        <v>254</v>
      </c>
      <c r="K211" s="112">
        <v>105</v>
      </c>
      <c r="L211" s="112">
        <v>127.2756</v>
      </c>
      <c r="M211" s="66">
        <v>0</v>
      </c>
      <c r="N211" s="66">
        <v>0</v>
      </c>
      <c r="O211" s="66">
        <v>0</v>
      </c>
    </row>
    <row r="212" spans="1:15" ht="40.5" x14ac:dyDescent="0.3">
      <c r="A212" s="156">
        <f t="shared" si="99"/>
        <v>197</v>
      </c>
      <c r="B212" s="80" t="s">
        <v>57</v>
      </c>
      <c r="C212" s="67"/>
      <c r="D212" s="66"/>
      <c r="E212" s="69"/>
      <c r="F212" s="69"/>
      <c r="G212" s="69"/>
      <c r="H212" s="66">
        <f t="shared" si="98"/>
        <v>0</v>
      </c>
      <c r="I212" s="63">
        <v>0</v>
      </c>
      <c r="J212" s="63">
        <v>0</v>
      </c>
      <c r="K212" s="112">
        <v>0</v>
      </c>
      <c r="L212" s="112">
        <v>0</v>
      </c>
      <c r="M212" s="66">
        <v>0</v>
      </c>
      <c r="N212" s="66">
        <v>0</v>
      </c>
      <c r="O212" s="66">
        <v>0</v>
      </c>
    </row>
    <row r="213" spans="1:15" ht="81" x14ac:dyDescent="0.3">
      <c r="A213" s="156">
        <f t="shared" si="99"/>
        <v>198</v>
      </c>
      <c r="B213" s="80" t="s">
        <v>149</v>
      </c>
      <c r="C213" s="70" t="s">
        <v>69</v>
      </c>
      <c r="D213" s="71">
        <f>H214</f>
        <v>3344</v>
      </c>
      <c r="E213" s="69"/>
      <c r="F213" s="73">
        <v>2018</v>
      </c>
      <c r="G213" s="73">
        <v>2018</v>
      </c>
      <c r="H213" s="66"/>
      <c r="I213" s="63"/>
      <c r="J213" s="63"/>
      <c r="K213" s="112"/>
      <c r="L213" s="112"/>
      <c r="M213" s="66"/>
      <c r="N213" s="66"/>
      <c r="O213" s="66"/>
    </row>
    <row r="214" spans="1:15" ht="40.5" x14ac:dyDescent="0.3">
      <c r="A214" s="156">
        <f t="shared" si="99"/>
        <v>199</v>
      </c>
      <c r="B214" s="80" t="s">
        <v>72</v>
      </c>
      <c r="C214" s="67"/>
      <c r="D214" s="66"/>
      <c r="E214" s="69"/>
      <c r="F214" s="69"/>
      <c r="G214" s="69"/>
      <c r="H214" s="66">
        <f t="shared" ref="H214:H223" si="102">I214+J214+K214+L214+M214+N214+O214</f>
        <v>3344</v>
      </c>
      <c r="I214" s="63">
        <f t="shared" ref="I214:O214" si="103">I215+I216+I217+I218</f>
        <v>3344</v>
      </c>
      <c r="J214" s="63">
        <f t="shared" si="103"/>
        <v>0</v>
      </c>
      <c r="K214" s="112">
        <f t="shared" si="103"/>
        <v>0</v>
      </c>
      <c r="L214" s="112">
        <f t="shared" si="103"/>
        <v>0</v>
      </c>
      <c r="M214" s="66">
        <f t="shared" ref="M214:N214" si="104">M215+M216+M217+M218</f>
        <v>0</v>
      </c>
      <c r="N214" s="66">
        <f t="shared" si="104"/>
        <v>0</v>
      </c>
      <c r="O214" s="66">
        <f t="shared" si="103"/>
        <v>0</v>
      </c>
    </row>
    <row r="215" spans="1:15" ht="20.25" x14ac:dyDescent="0.3">
      <c r="A215" s="156">
        <f t="shared" si="99"/>
        <v>200</v>
      </c>
      <c r="B215" s="80" t="s">
        <v>54</v>
      </c>
      <c r="C215" s="67"/>
      <c r="D215" s="66"/>
      <c r="E215" s="69"/>
      <c r="F215" s="69"/>
      <c r="G215" s="69"/>
      <c r="H215" s="66">
        <f t="shared" si="102"/>
        <v>0</v>
      </c>
      <c r="I215" s="63">
        <v>0</v>
      </c>
      <c r="J215" s="63">
        <v>0</v>
      </c>
      <c r="K215" s="112">
        <v>0</v>
      </c>
      <c r="L215" s="112">
        <v>0</v>
      </c>
      <c r="M215" s="66">
        <v>0</v>
      </c>
      <c r="N215" s="66">
        <v>0</v>
      </c>
      <c r="O215" s="66">
        <v>0</v>
      </c>
    </row>
    <row r="216" spans="1:15" ht="20.25" x14ac:dyDescent="0.3">
      <c r="A216" s="156">
        <f t="shared" si="99"/>
        <v>201</v>
      </c>
      <c r="B216" s="80" t="s">
        <v>55</v>
      </c>
      <c r="C216" s="67"/>
      <c r="D216" s="66"/>
      <c r="E216" s="69"/>
      <c r="F216" s="69"/>
      <c r="G216" s="69"/>
      <c r="H216" s="66">
        <f t="shared" si="102"/>
        <v>3224.7</v>
      </c>
      <c r="I216" s="63">
        <v>3224.7</v>
      </c>
      <c r="J216" s="63">
        <v>0</v>
      </c>
      <c r="K216" s="112">
        <v>0</v>
      </c>
      <c r="L216" s="112">
        <v>0</v>
      </c>
      <c r="M216" s="66">
        <v>0</v>
      </c>
      <c r="N216" s="66">
        <v>0</v>
      </c>
      <c r="O216" s="66">
        <v>0</v>
      </c>
    </row>
    <row r="217" spans="1:15" ht="20.25" x14ac:dyDescent="0.3">
      <c r="A217" s="156">
        <f t="shared" si="99"/>
        <v>202</v>
      </c>
      <c r="B217" s="80" t="s">
        <v>56</v>
      </c>
      <c r="C217" s="67"/>
      <c r="D217" s="66"/>
      <c r="E217" s="69"/>
      <c r="F217" s="69"/>
      <c r="G217" s="69"/>
      <c r="H217" s="66">
        <f t="shared" si="102"/>
        <v>119.3</v>
      </c>
      <c r="I217" s="63">
        <v>119.3</v>
      </c>
      <c r="J217" s="63">
        <v>0</v>
      </c>
      <c r="K217" s="112">
        <v>0</v>
      </c>
      <c r="L217" s="112">
        <v>0</v>
      </c>
      <c r="M217" s="66">
        <v>0</v>
      </c>
      <c r="N217" s="66">
        <v>0</v>
      </c>
      <c r="O217" s="66">
        <v>0</v>
      </c>
    </row>
    <row r="218" spans="1:15" ht="40.5" x14ac:dyDescent="0.3">
      <c r="A218" s="156">
        <f t="shared" si="99"/>
        <v>203</v>
      </c>
      <c r="B218" s="80" t="s">
        <v>57</v>
      </c>
      <c r="C218" s="67"/>
      <c r="D218" s="66"/>
      <c r="E218" s="69"/>
      <c r="F218" s="69"/>
      <c r="G218" s="69"/>
      <c r="H218" s="66">
        <f t="shared" si="102"/>
        <v>0</v>
      </c>
      <c r="I218" s="63">
        <v>0</v>
      </c>
      <c r="J218" s="63">
        <v>0</v>
      </c>
      <c r="K218" s="112">
        <v>0</v>
      </c>
      <c r="L218" s="112">
        <v>0</v>
      </c>
      <c r="M218" s="66">
        <v>0</v>
      </c>
      <c r="N218" s="66">
        <v>0</v>
      </c>
      <c r="O218" s="66">
        <v>0</v>
      </c>
    </row>
    <row r="219" spans="1:15" ht="81" x14ac:dyDescent="0.3">
      <c r="A219" s="156">
        <f t="shared" si="99"/>
        <v>204</v>
      </c>
      <c r="B219" s="80" t="s">
        <v>150</v>
      </c>
      <c r="C219" s="70" t="s">
        <v>69</v>
      </c>
      <c r="D219" s="71">
        <f>H220</f>
        <v>9722.6</v>
      </c>
      <c r="E219" s="69"/>
      <c r="F219" s="73">
        <v>2018</v>
      </c>
      <c r="G219" s="73">
        <v>2018</v>
      </c>
      <c r="H219" s="66"/>
      <c r="I219" s="63"/>
      <c r="J219" s="63"/>
      <c r="K219" s="112"/>
      <c r="L219" s="112"/>
      <c r="M219" s="66"/>
      <c r="N219" s="66"/>
      <c r="O219" s="66"/>
    </row>
    <row r="220" spans="1:15" ht="40.5" x14ac:dyDescent="0.3">
      <c r="A220" s="156">
        <f t="shared" si="99"/>
        <v>205</v>
      </c>
      <c r="B220" s="80" t="s">
        <v>73</v>
      </c>
      <c r="C220" s="67"/>
      <c r="D220" s="66"/>
      <c r="E220" s="69"/>
      <c r="F220" s="69"/>
      <c r="G220" s="69"/>
      <c r="H220" s="66">
        <f t="shared" si="102"/>
        <v>9722.6</v>
      </c>
      <c r="I220" s="63">
        <f t="shared" ref="I220:O220" si="105">I221+I222+I223+I224</f>
        <v>9722.6</v>
      </c>
      <c r="J220" s="63">
        <f t="shared" si="105"/>
        <v>0</v>
      </c>
      <c r="K220" s="112">
        <f t="shared" si="105"/>
        <v>0</v>
      </c>
      <c r="L220" s="112">
        <f t="shared" si="105"/>
        <v>0</v>
      </c>
      <c r="M220" s="66">
        <f t="shared" ref="M220:N220" si="106">M221+M222+M223+M224</f>
        <v>0</v>
      </c>
      <c r="N220" s="66">
        <f t="shared" si="106"/>
        <v>0</v>
      </c>
      <c r="O220" s="66">
        <f t="shared" si="105"/>
        <v>0</v>
      </c>
    </row>
    <row r="221" spans="1:15" ht="20.25" x14ac:dyDescent="0.3">
      <c r="A221" s="156">
        <f t="shared" si="99"/>
        <v>206</v>
      </c>
      <c r="B221" s="80" t="s">
        <v>54</v>
      </c>
      <c r="C221" s="67"/>
      <c r="D221" s="66"/>
      <c r="E221" s="69"/>
      <c r="F221" s="69"/>
      <c r="G221" s="69"/>
      <c r="H221" s="66">
        <f t="shared" si="102"/>
        <v>0</v>
      </c>
      <c r="I221" s="63">
        <v>0</v>
      </c>
      <c r="J221" s="63">
        <v>0</v>
      </c>
      <c r="K221" s="112">
        <v>0</v>
      </c>
      <c r="L221" s="112">
        <v>0</v>
      </c>
      <c r="M221" s="66">
        <v>0</v>
      </c>
      <c r="N221" s="66">
        <v>0</v>
      </c>
      <c r="O221" s="66">
        <v>0</v>
      </c>
    </row>
    <row r="222" spans="1:15" ht="20.25" x14ac:dyDescent="0.3">
      <c r="A222" s="156">
        <f t="shared" si="99"/>
        <v>207</v>
      </c>
      <c r="B222" s="80" t="s">
        <v>55</v>
      </c>
      <c r="C222" s="67"/>
      <c r="D222" s="66"/>
      <c r="E222" s="69"/>
      <c r="F222" s="69"/>
      <c r="G222" s="69"/>
      <c r="H222" s="66">
        <f t="shared" si="102"/>
        <v>9006</v>
      </c>
      <c r="I222" s="63">
        <v>9006</v>
      </c>
      <c r="J222" s="63">
        <v>0</v>
      </c>
      <c r="K222" s="112">
        <v>0</v>
      </c>
      <c r="L222" s="112">
        <v>0</v>
      </c>
      <c r="M222" s="66">
        <v>0</v>
      </c>
      <c r="N222" s="66">
        <v>0</v>
      </c>
      <c r="O222" s="66">
        <v>0</v>
      </c>
    </row>
    <row r="223" spans="1:15" ht="20.25" x14ac:dyDescent="0.3">
      <c r="A223" s="156">
        <f t="shared" si="99"/>
        <v>208</v>
      </c>
      <c r="B223" s="80" t="s">
        <v>56</v>
      </c>
      <c r="C223" s="67"/>
      <c r="D223" s="66"/>
      <c r="E223" s="69"/>
      <c r="F223" s="69"/>
      <c r="G223" s="69"/>
      <c r="H223" s="66">
        <f t="shared" si="102"/>
        <v>716.6</v>
      </c>
      <c r="I223" s="63">
        <v>716.6</v>
      </c>
      <c r="J223" s="63">
        <v>0</v>
      </c>
      <c r="K223" s="112">
        <v>0</v>
      </c>
      <c r="L223" s="112">
        <v>0</v>
      </c>
      <c r="M223" s="66">
        <v>0</v>
      </c>
      <c r="N223" s="66">
        <v>0</v>
      </c>
      <c r="O223" s="66">
        <v>0</v>
      </c>
    </row>
    <row r="224" spans="1:15" ht="40.5" x14ac:dyDescent="0.3">
      <c r="A224" s="156">
        <f t="shared" si="99"/>
        <v>209</v>
      </c>
      <c r="B224" s="80" t="s">
        <v>57</v>
      </c>
      <c r="C224" s="67"/>
      <c r="D224" s="66"/>
      <c r="E224" s="69"/>
      <c r="F224" s="69"/>
      <c r="G224" s="69"/>
      <c r="H224" s="66">
        <f t="shared" ref="H224:H230" si="107">I224+J224+K224+L224+M224+N224+O224</f>
        <v>0</v>
      </c>
      <c r="I224" s="63">
        <v>0</v>
      </c>
      <c r="J224" s="63">
        <v>0</v>
      </c>
      <c r="K224" s="112">
        <v>0</v>
      </c>
      <c r="L224" s="112">
        <v>0</v>
      </c>
      <c r="M224" s="66">
        <v>0</v>
      </c>
      <c r="N224" s="66">
        <v>0</v>
      </c>
      <c r="O224" s="66">
        <v>0</v>
      </c>
    </row>
    <row r="225" spans="1:15" ht="81" x14ac:dyDescent="0.3">
      <c r="A225" s="156">
        <f t="shared" si="99"/>
        <v>210</v>
      </c>
      <c r="B225" s="80" t="s">
        <v>151</v>
      </c>
      <c r="C225" s="70" t="s">
        <v>69</v>
      </c>
      <c r="D225" s="71">
        <f>H226</f>
        <v>3671.7000000000003</v>
      </c>
      <c r="E225" s="69"/>
      <c r="F225" s="73">
        <v>2018</v>
      </c>
      <c r="G225" s="73">
        <v>2018</v>
      </c>
      <c r="H225" s="66"/>
      <c r="I225" s="63"/>
      <c r="J225" s="63"/>
      <c r="K225" s="112"/>
      <c r="L225" s="112"/>
      <c r="M225" s="66"/>
      <c r="N225" s="66"/>
      <c r="O225" s="66"/>
    </row>
    <row r="226" spans="1:15" ht="40.5" x14ac:dyDescent="0.3">
      <c r="A226" s="156">
        <f t="shared" si="99"/>
        <v>211</v>
      </c>
      <c r="B226" s="80" t="s">
        <v>75</v>
      </c>
      <c r="C226" s="67"/>
      <c r="D226" s="66"/>
      <c r="E226" s="69"/>
      <c r="F226" s="69"/>
      <c r="G226" s="69"/>
      <c r="H226" s="66">
        <f t="shared" si="107"/>
        <v>3671.7000000000003</v>
      </c>
      <c r="I226" s="63">
        <f t="shared" ref="I226:O226" si="108">I227+I228+I229+I230</f>
        <v>3671.7000000000003</v>
      </c>
      <c r="J226" s="63">
        <f t="shared" si="108"/>
        <v>0</v>
      </c>
      <c r="K226" s="112">
        <f t="shared" si="108"/>
        <v>0</v>
      </c>
      <c r="L226" s="112">
        <f t="shared" si="108"/>
        <v>0</v>
      </c>
      <c r="M226" s="66">
        <f t="shared" ref="M226:N226" si="109">M227+M228+M229+M230</f>
        <v>0</v>
      </c>
      <c r="N226" s="66">
        <f t="shared" si="109"/>
        <v>0</v>
      </c>
      <c r="O226" s="66">
        <f t="shared" si="108"/>
        <v>0</v>
      </c>
    </row>
    <row r="227" spans="1:15" ht="20.25" x14ac:dyDescent="0.3">
      <c r="A227" s="156">
        <f t="shared" si="99"/>
        <v>212</v>
      </c>
      <c r="B227" s="80" t="s">
        <v>54</v>
      </c>
      <c r="C227" s="67"/>
      <c r="D227" s="66"/>
      <c r="E227" s="69"/>
      <c r="F227" s="69"/>
      <c r="G227" s="69"/>
      <c r="H227" s="66">
        <f t="shared" si="107"/>
        <v>0</v>
      </c>
      <c r="I227" s="63">
        <v>0</v>
      </c>
      <c r="J227" s="63">
        <v>0</v>
      </c>
      <c r="K227" s="112">
        <v>0</v>
      </c>
      <c r="L227" s="112">
        <v>0</v>
      </c>
      <c r="M227" s="66">
        <v>0</v>
      </c>
      <c r="N227" s="66">
        <v>0</v>
      </c>
      <c r="O227" s="66">
        <v>0</v>
      </c>
    </row>
    <row r="228" spans="1:15" ht="20.25" x14ac:dyDescent="0.3">
      <c r="A228" s="156">
        <f t="shared" si="99"/>
        <v>213</v>
      </c>
      <c r="B228" s="80" t="s">
        <v>55</v>
      </c>
      <c r="C228" s="67"/>
      <c r="D228" s="66"/>
      <c r="E228" s="69"/>
      <c r="F228" s="69"/>
      <c r="G228" s="69"/>
      <c r="H228" s="66">
        <f t="shared" si="107"/>
        <v>3519.4</v>
      </c>
      <c r="I228" s="63">
        <v>3519.4</v>
      </c>
      <c r="J228" s="63">
        <v>0</v>
      </c>
      <c r="K228" s="112">
        <v>0</v>
      </c>
      <c r="L228" s="112">
        <v>0</v>
      </c>
      <c r="M228" s="66">
        <v>0</v>
      </c>
      <c r="N228" s="66">
        <v>0</v>
      </c>
      <c r="O228" s="66">
        <v>0</v>
      </c>
    </row>
    <row r="229" spans="1:15" ht="20.25" x14ac:dyDescent="0.3">
      <c r="A229" s="156">
        <f t="shared" si="99"/>
        <v>214</v>
      </c>
      <c r="B229" s="80" t="s">
        <v>56</v>
      </c>
      <c r="C229" s="67"/>
      <c r="D229" s="66"/>
      <c r="E229" s="69"/>
      <c r="F229" s="69"/>
      <c r="G229" s="69"/>
      <c r="H229" s="66">
        <f t="shared" si="107"/>
        <v>152.30000000000001</v>
      </c>
      <c r="I229" s="63">
        <v>152.30000000000001</v>
      </c>
      <c r="J229" s="63">
        <v>0</v>
      </c>
      <c r="K229" s="112">
        <v>0</v>
      </c>
      <c r="L229" s="112">
        <v>0</v>
      </c>
      <c r="M229" s="66">
        <v>0</v>
      </c>
      <c r="N229" s="66">
        <v>0</v>
      </c>
      <c r="O229" s="66">
        <v>0</v>
      </c>
    </row>
    <row r="230" spans="1:15" ht="40.5" x14ac:dyDescent="0.3">
      <c r="A230" s="156">
        <f t="shared" si="99"/>
        <v>215</v>
      </c>
      <c r="B230" s="80" t="s">
        <v>57</v>
      </c>
      <c r="C230" s="67"/>
      <c r="D230" s="66"/>
      <c r="E230" s="69"/>
      <c r="F230" s="69"/>
      <c r="G230" s="69"/>
      <c r="H230" s="66">
        <f t="shared" si="107"/>
        <v>0</v>
      </c>
      <c r="I230" s="63">
        <v>0</v>
      </c>
      <c r="J230" s="63">
        <v>0</v>
      </c>
      <c r="K230" s="112">
        <v>0</v>
      </c>
      <c r="L230" s="112">
        <v>0</v>
      </c>
      <c r="M230" s="66">
        <v>0</v>
      </c>
      <c r="N230" s="66">
        <v>0</v>
      </c>
      <c r="O230" s="66">
        <v>0</v>
      </c>
    </row>
    <row r="231" spans="1:15" ht="101.25" x14ac:dyDescent="0.3">
      <c r="A231" s="156">
        <f t="shared" si="99"/>
        <v>216</v>
      </c>
      <c r="B231" s="80" t="s">
        <v>152</v>
      </c>
      <c r="C231" s="70" t="s">
        <v>69</v>
      </c>
      <c r="D231" s="71">
        <f>H232</f>
        <v>10765.644999999999</v>
      </c>
      <c r="E231" s="69"/>
      <c r="F231" s="73">
        <v>2019</v>
      </c>
      <c r="G231" s="73">
        <v>2020</v>
      </c>
      <c r="H231" s="66"/>
      <c r="I231" s="63"/>
      <c r="J231" s="63"/>
      <c r="K231" s="112"/>
      <c r="L231" s="112"/>
      <c r="M231" s="66"/>
      <c r="N231" s="66"/>
      <c r="O231" s="66"/>
    </row>
    <row r="232" spans="1:15" ht="40.5" x14ac:dyDescent="0.3">
      <c r="A232" s="156">
        <f t="shared" si="99"/>
        <v>217</v>
      </c>
      <c r="B232" s="80" t="s">
        <v>76</v>
      </c>
      <c r="C232" s="67"/>
      <c r="D232" s="66"/>
      <c r="E232" s="69"/>
      <c r="F232" s="69"/>
      <c r="G232" s="69"/>
      <c r="H232" s="66">
        <f t="shared" ref="H232:H241" si="110">I232+J232+K232+L232+M232+N232+O232</f>
        <v>10765.644999999999</v>
      </c>
      <c r="I232" s="63">
        <f t="shared" ref="I232:O232" si="111">I233+I234+I235+I236</f>
        <v>0</v>
      </c>
      <c r="J232" s="63">
        <f t="shared" si="111"/>
        <v>10645.644999999999</v>
      </c>
      <c r="K232" s="112">
        <f t="shared" si="111"/>
        <v>120</v>
      </c>
      <c r="L232" s="112">
        <f t="shared" si="111"/>
        <v>0</v>
      </c>
      <c r="M232" s="66">
        <f t="shared" ref="M232:N232" si="112">M233+M234+M235+M236</f>
        <v>0</v>
      </c>
      <c r="N232" s="66">
        <f t="shared" si="112"/>
        <v>0</v>
      </c>
      <c r="O232" s="66">
        <f t="shared" si="111"/>
        <v>0</v>
      </c>
    </row>
    <row r="233" spans="1:15" ht="20.25" x14ac:dyDescent="0.3">
      <c r="A233" s="156">
        <f t="shared" si="99"/>
        <v>218</v>
      </c>
      <c r="B233" s="80" t="s">
        <v>54</v>
      </c>
      <c r="C233" s="67"/>
      <c r="D233" s="66"/>
      <c r="E233" s="69"/>
      <c r="F233" s="69"/>
      <c r="G233" s="69"/>
      <c r="H233" s="66">
        <f t="shared" si="110"/>
        <v>0</v>
      </c>
      <c r="I233" s="63">
        <v>0</v>
      </c>
      <c r="J233" s="63">
        <v>0</v>
      </c>
      <c r="K233" s="112">
        <v>0</v>
      </c>
      <c r="L233" s="112">
        <v>0</v>
      </c>
      <c r="M233" s="66">
        <v>0</v>
      </c>
      <c r="N233" s="66">
        <v>0</v>
      </c>
      <c r="O233" s="66">
        <v>0</v>
      </c>
    </row>
    <row r="234" spans="1:15" ht="20.25" x14ac:dyDescent="0.3">
      <c r="A234" s="156">
        <f t="shared" si="99"/>
        <v>219</v>
      </c>
      <c r="B234" s="80" t="s">
        <v>55</v>
      </c>
      <c r="C234" s="67"/>
      <c r="D234" s="66"/>
      <c r="E234" s="69"/>
      <c r="F234" s="69"/>
      <c r="G234" s="69"/>
      <c r="H234" s="66">
        <f t="shared" si="110"/>
        <v>9821.2999999999993</v>
      </c>
      <c r="I234" s="63">
        <v>0</v>
      </c>
      <c r="J234" s="63">
        <v>9821.2999999999993</v>
      </c>
      <c r="K234" s="112">
        <v>0</v>
      </c>
      <c r="L234" s="112">
        <v>0</v>
      </c>
      <c r="M234" s="66">
        <v>0</v>
      </c>
      <c r="N234" s="66">
        <v>0</v>
      </c>
      <c r="O234" s="66">
        <v>0</v>
      </c>
    </row>
    <row r="235" spans="1:15" ht="20.25" x14ac:dyDescent="0.3">
      <c r="A235" s="156">
        <f t="shared" si="99"/>
        <v>220</v>
      </c>
      <c r="B235" s="80" t="s">
        <v>56</v>
      </c>
      <c r="C235" s="67"/>
      <c r="D235" s="66"/>
      <c r="E235" s="69"/>
      <c r="F235" s="69"/>
      <c r="G235" s="69"/>
      <c r="H235" s="66">
        <f t="shared" si="110"/>
        <v>944.34500000000003</v>
      </c>
      <c r="I235" s="63">
        <v>0</v>
      </c>
      <c r="J235" s="63">
        <f>450.545+373.8</f>
        <v>824.34500000000003</v>
      </c>
      <c r="K235" s="112">
        <v>120</v>
      </c>
      <c r="L235" s="112">
        <v>0</v>
      </c>
      <c r="M235" s="66">
        <v>0</v>
      </c>
      <c r="N235" s="66">
        <v>0</v>
      </c>
      <c r="O235" s="66">
        <v>0</v>
      </c>
    </row>
    <row r="236" spans="1:15" ht="40.5" x14ac:dyDescent="0.3">
      <c r="A236" s="156">
        <f t="shared" si="99"/>
        <v>221</v>
      </c>
      <c r="B236" s="80" t="s">
        <v>57</v>
      </c>
      <c r="C236" s="67"/>
      <c r="D236" s="66"/>
      <c r="E236" s="69"/>
      <c r="F236" s="69"/>
      <c r="G236" s="69"/>
      <c r="H236" s="66">
        <f t="shared" si="110"/>
        <v>0</v>
      </c>
      <c r="I236" s="63">
        <v>0</v>
      </c>
      <c r="J236" s="63">
        <v>0</v>
      </c>
      <c r="K236" s="112">
        <v>0</v>
      </c>
      <c r="L236" s="112">
        <v>0</v>
      </c>
      <c r="M236" s="66">
        <v>0</v>
      </c>
      <c r="N236" s="66">
        <v>0</v>
      </c>
      <c r="O236" s="66">
        <v>0</v>
      </c>
    </row>
    <row r="237" spans="1:15" ht="121.5" x14ac:dyDescent="0.3">
      <c r="A237" s="156">
        <f t="shared" si="99"/>
        <v>222</v>
      </c>
      <c r="B237" s="80" t="s">
        <v>153</v>
      </c>
      <c r="C237" s="70" t="s">
        <v>86</v>
      </c>
      <c r="D237" s="71">
        <f>H238</f>
        <v>10802.9</v>
      </c>
      <c r="E237" s="69"/>
      <c r="F237" s="73">
        <v>2018</v>
      </c>
      <c r="G237" s="73">
        <v>2018</v>
      </c>
      <c r="H237" s="66"/>
      <c r="I237" s="63"/>
      <c r="J237" s="63"/>
      <c r="K237" s="112"/>
      <c r="L237" s="112"/>
      <c r="M237" s="66"/>
      <c r="N237" s="66"/>
      <c r="O237" s="66"/>
    </row>
    <row r="238" spans="1:15" ht="40.5" x14ac:dyDescent="0.3">
      <c r="A238" s="156">
        <f t="shared" si="99"/>
        <v>223</v>
      </c>
      <c r="B238" s="80" t="s">
        <v>77</v>
      </c>
      <c r="C238" s="67"/>
      <c r="D238" s="66"/>
      <c r="E238" s="69"/>
      <c r="F238" s="69"/>
      <c r="G238" s="69"/>
      <c r="H238" s="66">
        <f t="shared" si="110"/>
        <v>10802.9</v>
      </c>
      <c r="I238" s="63">
        <f t="shared" ref="I238:O238" si="113">I239+I240+I241+I242</f>
        <v>10802.9</v>
      </c>
      <c r="J238" s="63">
        <f t="shared" si="113"/>
        <v>0</v>
      </c>
      <c r="K238" s="112">
        <f t="shared" si="113"/>
        <v>0</v>
      </c>
      <c r="L238" s="112">
        <f t="shared" si="113"/>
        <v>0</v>
      </c>
      <c r="M238" s="66">
        <f t="shared" ref="M238:N238" si="114">M239+M240+M241+M242</f>
        <v>0</v>
      </c>
      <c r="N238" s="66">
        <f t="shared" si="114"/>
        <v>0</v>
      </c>
      <c r="O238" s="66">
        <f t="shared" si="113"/>
        <v>0</v>
      </c>
    </row>
    <row r="239" spans="1:15" ht="20.25" x14ac:dyDescent="0.3">
      <c r="A239" s="156">
        <f t="shared" si="99"/>
        <v>224</v>
      </c>
      <c r="B239" s="80" t="s">
        <v>54</v>
      </c>
      <c r="C239" s="67"/>
      <c r="D239" s="66"/>
      <c r="E239" s="69"/>
      <c r="F239" s="69"/>
      <c r="G239" s="69"/>
      <c r="H239" s="66">
        <f t="shared" si="110"/>
        <v>0</v>
      </c>
      <c r="I239" s="63">
        <v>0</v>
      </c>
      <c r="J239" s="63">
        <v>0</v>
      </c>
      <c r="K239" s="112">
        <v>0</v>
      </c>
      <c r="L239" s="112">
        <v>0</v>
      </c>
      <c r="M239" s="66">
        <v>0</v>
      </c>
      <c r="N239" s="66">
        <v>0</v>
      </c>
      <c r="O239" s="66">
        <v>0</v>
      </c>
    </row>
    <row r="240" spans="1:15" ht="20.25" x14ac:dyDescent="0.3">
      <c r="A240" s="156">
        <f t="shared" si="99"/>
        <v>225</v>
      </c>
      <c r="B240" s="80" t="s">
        <v>55</v>
      </c>
      <c r="C240" s="67"/>
      <c r="D240" s="66"/>
      <c r="E240" s="69"/>
      <c r="F240" s="69"/>
      <c r="G240" s="69"/>
      <c r="H240" s="66">
        <f t="shared" si="110"/>
        <v>10314.9</v>
      </c>
      <c r="I240" s="63">
        <v>10314.9</v>
      </c>
      <c r="J240" s="63">
        <v>0</v>
      </c>
      <c r="K240" s="112">
        <v>0</v>
      </c>
      <c r="L240" s="112">
        <v>0</v>
      </c>
      <c r="M240" s="66">
        <v>0</v>
      </c>
      <c r="N240" s="66">
        <v>0</v>
      </c>
      <c r="O240" s="66">
        <v>0</v>
      </c>
    </row>
    <row r="241" spans="1:15" ht="20.25" x14ac:dyDescent="0.3">
      <c r="A241" s="156">
        <f t="shared" si="99"/>
        <v>226</v>
      </c>
      <c r="B241" s="80" t="s">
        <v>56</v>
      </c>
      <c r="C241" s="67"/>
      <c r="D241" s="66"/>
      <c r="E241" s="69"/>
      <c r="F241" s="69"/>
      <c r="G241" s="69"/>
      <c r="H241" s="66">
        <f t="shared" si="110"/>
        <v>488</v>
      </c>
      <c r="I241" s="63">
        <v>488</v>
      </c>
      <c r="J241" s="63">
        <v>0</v>
      </c>
      <c r="K241" s="112">
        <v>0</v>
      </c>
      <c r="L241" s="112">
        <v>0</v>
      </c>
      <c r="M241" s="66">
        <v>0</v>
      </c>
      <c r="N241" s="66">
        <v>0</v>
      </c>
      <c r="O241" s="66">
        <v>0</v>
      </c>
    </row>
    <row r="242" spans="1:15" ht="40.5" x14ac:dyDescent="0.3">
      <c r="A242" s="156">
        <f t="shared" si="99"/>
        <v>227</v>
      </c>
      <c r="B242" s="80" t="s">
        <v>57</v>
      </c>
      <c r="C242" s="67"/>
      <c r="D242" s="66"/>
      <c r="E242" s="69"/>
      <c r="F242" s="69"/>
      <c r="G242" s="69"/>
      <c r="H242" s="66">
        <f t="shared" ref="H242:H247" si="115">I242+J242+K242+L242+M242+N242+O242</f>
        <v>0</v>
      </c>
      <c r="I242" s="63">
        <v>0</v>
      </c>
      <c r="J242" s="63">
        <v>0</v>
      </c>
      <c r="K242" s="112">
        <v>0</v>
      </c>
      <c r="L242" s="112">
        <v>0</v>
      </c>
      <c r="M242" s="66">
        <v>0</v>
      </c>
      <c r="N242" s="66">
        <v>0</v>
      </c>
      <c r="O242" s="66">
        <v>0</v>
      </c>
    </row>
    <row r="243" spans="1:15" ht="121.5" x14ac:dyDescent="0.3">
      <c r="A243" s="156">
        <f t="shared" si="99"/>
        <v>228</v>
      </c>
      <c r="B243" s="80" t="s">
        <v>154</v>
      </c>
      <c r="C243" s="70" t="s">
        <v>86</v>
      </c>
      <c r="D243" s="71">
        <f>H244</f>
        <v>6915.5469999999996</v>
      </c>
      <c r="E243" s="69"/>
      <c r="F243" s="73">
        <v>2018</v>
      </c>
      <c r="G243" s="73">
        <v>2020</v>
      </c>
      <c r="H243" s="66"/>
      <c r="I243" s="63"/>
      <c r="J243" s="63"/>
      <c r="K243" s="112"/>
      <c r="L243" s="112"/>
      <c r="M243" s="66"/>
      <c r="N243" s="66"/>
      <c r="O243" s="66"/>
    </row>
    <row r="244" spans="1:15" ht="40.5" x14ac:dyDescent="0.3">
      <c r="A244" s="156">
        <f t="shared" si="99"/>
        <v>229</v>
      </c>
      <c r="B244" s="80" t="s">
        <v>78</v>
      </c>
      <c r="C244" s="67"/>
      <c r="D244" s="66"/>
      <c r="E244" s="69"/>
      <c r="F244" s="69"/>
      <c r="G244" s="69"/>
      <c r="H244" s="66">
        <f t="shared" si="115"/>
        <v>6915.5469999999996</v>
      </c>
      <c r="I244" s="63">
        <f t="shared" ref="I244:O244" si="116">I245+I246+I247+I248</f>
        <v>6886.5</v>
      </c>
      <c r="J244" s="63">
        <f t="shared" si="116"/>
        <v>0</v>
      </c>
      <c r="K244" s="112">
        <f t="shared" si="116"/>
        <v>29.047000000000001</v>
      </c>
      <c r="L244" s="112">
        <f t="shared" si="116"/>
        <v>0</v>
      </c>
      <c r="M244" s="66">
        <f t="shared" ref="M244:N244" si="117">M245+M246+M247+M248</f>
        <v>0</v>
      </c>
      <c r="N244" s="66">
        <f t="shared" si="117"/>
        <v>0</v>
      </c>
      <c r="O244" s="66">
        <f t="shared" si="116"/>
        <v>0</v>
      </c>
    </row>
    <row r="245" spans="1:15" ht="20.25" x14ac:dyDescent="0.3">
      <c r="A245" s="156">
        <f t="shared" si="99"/>
        <v>230</v>
      </c>
      <c r="B245" s="80" t="s">
        <v>54</v>
      </c>
      <c r="C245" s="67"/>
      <c r="D245" s="66"/>
      <c r="E245" s="69"/>
      <c r="F245" s="69"/>
      <c r="G245" s="69"/>
      <c r="H245" s="66">
        <f t="shared" si="115"/>
        <v>0</v>
      </c>
      <c r="I245" s="63">
        <v>0</v>
      </c>
      <c r="J245" s="63">
        <v>0</v>
      </c>
      <c r="K245" s="112">
        <v>0</v>
      </c>
      <c r="L245" s="112">
        <v>0</v>
      </c>
      <c r="M245" s="66">
        <v>0</v>
      </c>
      <c r="N245" s="66">
        <v>0</v>
      </c>
      <c r="O245" s="66">
        <v>0</v>
      </c>
    </row>
    <row r="246" spans="1:15" ht="20.25" x14ac:dyDescent="0.3">
      <c r="A246" s="156">
        <f t="shared" si="99"/>
        <v>231</v>
      </c>
      <c r="B246" s="80" t="s">
        <v>55</v>
      </c>
      <c r="C246" s="67"/>
      <c r="D246" s="66"/>
      <c r="E246" s="69"/>
      <c r="F246" s="69"/>
      <c r="G246" s="69"/>
      <c r="H246" s="66">
        <f t="shared" si="115"/>
        <v>6602.8</v>
      </c>
      <c r="I246" s="63">
        <v>6602.8</v>
      </c>
      <c r="J246" s="63">
        <v>0</v>
      </c>
      <c r="K246" s="112">
        <v>0</v>
      </c>
      <c r="L246" s="112">
        <v>0</v>
      </c>
      <c r="M246" s="66">
        <v>0</v>
      </c>
      <c r="N246" s="66">
        <v>0</v>
      </c>
      <c r="O246" s="66">
        <v>0</v>
      </c>
    </row>
    <row r="247" spans="1:15" ht="20.25" x14ac:dyDescent="0.3">
      <c r="A247" s="156">
        <f t="shared" si="99"/>
        <v>232</v>
      </c>
      <c r="B247" s="80" t="s">
        <v>56</v>
      </c>
      <c r="C247" s="67"/>
      <c r="D247" s="66"/>
      <c r="E247" s="69"/>
      <c r="F247" s="69"/>
      <c r="G247" s="69"/>
      <c r="H247" s="66">
        <f t="shared" si="115"/>
        <v>312.74700000000001</v>
      </c>
      <c r="I247" s="63">
        <v>283.7</v>
      </c>
      <c r="J247" s="63">
        <v>0</v>
      </c>
      <c r="K247" s="112">
        <v>29.047000000000001</v>
      </c>
      <c r="L247" s="112">
        <v>0</v>
      </c>
      <c r="M247" s="66">
        <v>0</v>
      </c>
      <c r="N247" s="66">
        <v>0</v>
      </c>
      <c r="O247" s="66">
        <v>0</v>
      </c>
    </row>
    <row r="248" spans="1:15" ht="40.5" x14ac:dyDescent="0.3">
      <c r="A248" s="156">
        <f t="shared" si="99"/>
        <v>233</v>
      </c>
      <c r="B248" s="80" t="s">
        <v>57</v>
      </c>
      <c r="C248" s="67"/>
      <c r="D248" s="66"/>
      <c r="E248" s="69"/>
      <c r="F248" s="69"/>
      <c r="G248" s="69"/>
      <c r="H248" s="66">
        <f t="shared" ref="H248:H253" si="118">I248+J248+K248+L248+M248+N248+O248</f>
        <v>0</v>
      </c>
      <c r="I248" s="63">
        <v>0</v>
      </c>
      <c r="J248" s="63">
        <v>0</v>
      </c>
      <c r="K248" s="112">
        <v>0</v>
      </c>
      <c r="L248" s="112">
        <v>0</v>
      </c>
      <c r="M248" s="66">
        <v>0</v>
      </c>
      <c r="N248" s="66">
        <v>0</v>
      </c>
      <c r="O248" s="66">
        <v>0</v>
      </c>
    </row>
    <row r="249" spans="1:15" ht="121.5" x14ac:dyDescent="0.3">
      <c r="A249" s="156">
        <f t="shared" si="99"/>
        <v>234</v>
      </c>
      <c r="B249" s="80" t="s">
        <v>155</v>
      </c>
      <c r="C249" s="70" t="s">
        <v>86</v>
      </c>
      <c r="D249" s="71">
        <f>H250</f>
        <v>27143.759999999998</v>
      </c>
      <c r="E249" s="69"/>
      <c r="F249" s="73">
        <v>2021</v>
      </c>
      <c r="G249" s="73">
        <v>2021</v>
      </c>
      <c r="H249" s="66"/>
      <c r="I249" s="63"/>
      <c r="J249" s="63"/>
      <c r="K249" s="112"/>
      <c r="L249" s="112"/>
      <c r="M249" s="66"/>
      <c r="N249" s="66"/>
      <c r="O249" s="66"/>
    </row>
    <row r="250" spans="1:15" ht="40.5" x14ac:dyDescent="0.3">
      <c r="A250" s="156">
        <f t="shared" si="99"/>
        <v>235</v>
      </c>
      <c r="B250" s="80" t="s">
        <v>79</v>
      </c>
      <c r="C250" s="67"/>
      <c r="D250" s="66"/>
      <c r="E250" s="69"/>
      <c r="F250" s="69"/>
      <c r="G250" s="69"/>
      <c r="H250" s="66">
        <f t="shared" si="118"/>
        <v>27143.759999999998</v>
      </c>
      <c r="I250" s="63">
        <f t="shared" ref="I250:O250" si="119">I251+I252+I253+I254</f>
        <v>0</v>
      </c>
      <c r="J250" s="63">
        <f t="shared" si="119"/>
        <v>0</v>
      </c>
      <c r="K250" s="112">
        <f t="shared" si="119"/>
        <v>0</v>
      </c>
      <c r="L250" s="112">
        <f t="shared" si="119"/>
        <v>27143.759999999998</v>
      </c>
      <c r="M250" s="66">
        <f t="shared" ref="M250:N250" si="120">M251+M252+M253+M254</f>
        <v>0</v>
      </c>
      <c r="N250" s="66">
        <f t="shared" si="120"/>
        <v>0</v>
      </c>
      <c r="O250" s="66">
        <f t="shared" si="119"/>
        <v>0</v>
      </c>
    </row>
    <row r="251" spans="1:15" ht="20.25" x14ac:dyDescent="0.3">
      <c r="A251" s="156">
        <f t="shared" si="99"/>
        <v>236</v>
      </c>
      <c r="B251" s="80" t="s">
        <v>54</v>
      </c>
      <c r="C251" s="67"/>
      <c r="D251" s="66"/>
      <c r="E251" s="69"/>
      <c r="F251" s="69"/>
      <c r="G251" s="69"/>
      <c r="H251" s="66">
        <f t="shared" si="118"/>
        <v>0</v>
      </c>
      <c r="I251" s="63">
        <v>0</v>
      </c>
      <c r="J251" s="63">
        <v>0</v>
      </c>
      <c r="K251" s="112">
        <v>0</v>
      </c>
      <c r="L251" s="112">
        <v>0</v>
      </c>
      <c r="M251" s="66">
        <v>0</v>
      </c>
      <c r="N251" s="66">
        <v>0</v>
      </c>
      <c r="O251" s="66">
        <v>0</v>
      </c>
    </row>
    <row r="252" spans="1:15" ht="20.25" x14ac:dyDescent="0.3">
      <c r="A252" s="156">
        <f t="shared" si="99"/>
        <v>237</v>
      </c>
      <c r="B252" s="80" t="s">
        <v>55</v>
      </c>
      <c r="C252" s="67"/>
      <c r="D252" s="66"/>
      <c r="E252" s="69"/>
      <c r="F252" s="69"/>
      <c r="G252" s="69"/>
      <c r="H252" s="66">
        <f t="shared" si="118"/>
        <v>25196.959999999999</v>
      </c>
      <c r="I252" s="63">
        <v>0</v>
      </c>
      <c r="J252" s="63">
        <v>0</v>
      </c>
      <c r="K252" s="112">
        <v>0</v>
      </c>
      <c r="L252" s="112">
        <v>25196.959999999999</v>
      </c>
      <c r="M252" s="66">
        <v>0</v>
      </c>
      <c r="N252" s="66">
        <v>0</v>
      </c>
      <c r="O252" s="66">
        <v>0</v>
      </c>
    </row>
    <row r="253" spans="1:15" ht="20.25" x14ac:dyDescent="0.3">
      <c r="A253" s="156">
        <f t="shared" si="99"/>
        <v>238</v>
      </c>
      <c r="B253" s="80" t="s">
        <v>56</v>
      </c>
      <c r="C253" s="67"/>
      <c r="D253" s="66"/>
      <c r="E253" s="69"/>
      <c r="F253" s="69"/>
      <c r="G253" s="69"/>
      <c r="H253" s="66">
        <f t="shared" si="118"/>
        <v>1946.8</v>
      </c>
      <c r="I253" s="63">
        <v>0</v>
      </c>
      <c r="J253" s="63">
        <v>0</v>
      </c>
      <c r="K253" s="112">
        <v>0</v>
      </c>
      <c r="L253" s="112">
        <v>1946.8</v>
      </c>
      <c r="M253" s="66">
        <v>0</v>
      </c>
      <c r="N253" s="66">
        <v>0</v>
      </c>
      <c r="O253" s="66">
        <v>0</v>
      </c>
    </row>
    <row r="254" spans="1:15" ht="40.5" x14ac:dyDescent="0.3">
      <c r="A254" s="156">
        <f t="shared" si="99"/>
        <v>239</v>
      </c>
      <c r="B254" s="80" t="s">
        <v>57</v>
      </c>
      <c r="C254" s="67"/>
      <c r="D254" s="66"/>
      <c r="E254" s="69"/>
      <c r="F254" s="69"/>
      <c r="G254" s="69"/>
      <c r="H254" s="66">
        <f t="shared" ref="H254:H265" si="121">I254+J254+K254+L254+M254+N254+O254</f>
        <v>0</v>
      </c>
      <c r="I254" s="63">
        <v>0</v>
      </c>
      <c r="J254" s="63">
        <v>0</v>
      </c>
      <c r="K254" s="112">
        <v>0</v>
      </c>
      <c r="L254" s="112">
        <v>0</v>
      </c>
      <c r="M254" s="66">
        <v>0</v>
      </c>
      <c r="N254" s="66">
        <v>0</v>
      </c>
      <c r="O254" s="66">
        <v>0</v>
      </c>
    </row>
    <row r="255" spans="1:15" ht="121.5" x14ac:dyDescent="0.3">
      <c r="A255" s="156">
        <f t="shared" si="99"/>
        <v>240</v>
      </c>
      <c r="B255" s="80" t="s">
        <v>156</v>
      </c>
      <c r="C255" s="70" t="s">
        <v>86</v>
      </c>
      <c r="D255" s="71">
        <f>H256</f>
        <v>18477.789000000001</v>
      </c>
      <c r="E255" s="69"/>
      <c r="F255" s="73">
        <v>2018</v>
      </c>
      <c r="G255" s="73">
        <v>2020</v>
      </c>
      <c r="H255" s="66"/>
      <c r="I255" s="63"/>
      <c r="J255" s="63"/>
      <c r="K255" s="112"/>
      <c r="L255" s="112"/>
      <c r="M255" s="66"/>
      <c r="N255" s="66"/>
      <c r="O255" s="66"/>
    </row>
    <row r="256" spans="1:15" ht="40.5" x14ac:dyDescent="0.3">
      <c r="A256" s="156">
        <f t="shared" si="99"/>
        <v>241</v>
      </c>
      <c r="B256" s="80" t="s">
        <v>80</v>
      </c>
      <c r="C256" s="67"/>
      <c r="D256" s="66"/>
      <c r="E256" s="69"/>
      <c r="F256" s="69"/>
      <c r="G256" s="69"/>
      <c r="H256" s="66">
        <f t="shared" si="121"/>
        <v>18477.789000000001</v>
      </c>
      <c r="I256" s="63">
        <f t="shared" ref="I256:O256" si="122">I257+I258+I259+I260</f>
        <v>18322.8</v>
      </c>
      <c r="J256" s="63">
        <f t="shared" si="122"/>
        <v>0</v>
      </c>
      <c r="K256" s="112">
        <f t="shared" si="122"/>
        <v>154.989</v>
      </c>
      <c r="L256" s="112">
        <f t="shared" si="122"/>
        <v>0</v>
      </c>
      <c r="M256" s="66">
        <f t="shared" ref="M256:N256" si="123">M257+M258+M259+M260</f>
        <v>0</v>
      </c>
      <c r="N256" s="66">
        <f t="shared" si="123"/>
        <v>0</v>
      </c>
      <c r="O256" s="66">
        <f t="shared" si="122"/>
        <v>0</v>
      </c>
    </row>
    <row r="257" spans="1:15" ht="20.25" x14ac:dyDescent="0.3">
      <c r="A257" s="156">
        <f t="shared" si="99"/>
        <v>242</v>
      </c>
      <c r="B257" s="80" t="s">
        <v>54</v>
      </c>
      <c r="C257" s="67"/>
      <c r="D257" s="66"/>
      <c r="E257" s="69"/>
      <c r="F257" s="69"/>
      <c r="G257" s="69"/>
      <c r="H257" s="66">
        <f t="shared" si="121"/>
        <v>0</v>
      </c>
      <c r="I257" s="63">
        <v>0</v>
      </c>
      <c r="J257" s="63">
        <v>0</v>
      </c>
      <c r="K257" s="112">
        <v>0</v>
      </c>
      <c r="L257" s="112">
        <v>0</v>
      </c>
      <c r="M257" s="66">
        <v>0</v>
      </c>
      <c r="N257" s="66">
        <v>0</v>
      </c>
      <c r="O257" s="66">
        <v>0</v>
      </c>
    </row>
    <row r="258" spans="1:15" ht="20.25" x14ac:dyDescent="0.3">
      <c r="A258" s="156">
        <f t="shared" si="99"/>
        <v>243</v>
      </c>
      <c r="B258" s="80" t="s">
        <v>55</v>
      </c>
      <c r="C258" s="67"/>
      <c r="D258" s="66"/>
      <c r="E258" s="69"/>
      <c r="F258" s="69"/>
      <c r="G258" s="69"/>
      <c r="H258" s="66">
        <f t="shared" si="121"/>
        <v>17529.3</v>
      </c>
      <c r="I258" s="63">
        <v>17529.3</v>
      </c>
      <c r="J258" s="63">
        <v>0</v>
      </c>
      <c r="K258" s="112">
        <v>0</v>
      </c>
      <c r="L258" s="112">
        <v>0</v>
      </c>
      <c r="M258" s="66">
        <v>0</v>
      </c>
      <c r="N258" s="66">
        <v>0</v>
      </c>
      <c r="O258" s="66">
        <v>0</v>
      </c>
    </row>
    <row r="259" spans="1:15" ht="20.25" x14ac:dyDescent="0.3">
      <c r="A259" s="156">
        <f t="shared" si="99"/>
        <v>244</v>
      </c>
      <c r="B259" s="80" t="s">
        <v>56</v>
      </c>
      <c r="C259" s="67"/>
      <c r="D259" s="66"/>
      <c r="E259" s="69"/>
      <c r="F259" s="69"/>
      <c r="G259" s="69"/>
      <c r="H259" s="66">
        <f t="shared" si="121"/>
        <v>948.48900000000003</v>
      </c>
      <c r="I259" s="63">
        <v>793.5</v>
      </c>
      <c r="J259" s="63">
        <v>0</v>
      </c>
      <c r="K259" s="112">
        <f>23.121+102.821+29.047</f>
        <v>154.989</v>
      </c>
      <c r="L259" s="112">
        <v>0</v>
      </c>
      <c r="M259" s="66">
        <v>0</v>
      </c>
      <c r="N259" s="66">
        <v>0</v>
      </c>
      <c r="O259" s="66">
        <v>0</v>
      </c>
    </row>
    <row r="260" spans="1:15" ht="40.5" x14ac:dyDescent="0.3">
      <c r="A260" s="156">
        <f t="shared" si="99"/>
        <v>245</v>
      </c>
      <c r="B260" s="80" t="s">
        <v>57</v>
      </c>
      <c r="C260" s="67"/>
      <c r="D260" s="66"/>
      <c r="E260" s="69"/>
      <c r="F260" s="69"/>
      <c r="G260" s="69"/>
      <c r="H260" s="66">
        <f t="shared" si="121"/>
        <v>0</v>
      </c>
      <c r="I260" s="63">
        <v>0</v>
      </c>
      <c r="J260" s="63">
        <v>0</v>
      </c>
      <c r="K260" s="112">
        <v>0</v>
      </c>
      <c r="L260" s="112">
        <v>0</v>
      </c>
      <c r="M260" s="66">
        <v>0</v>
      </c>
      <c r="N260" s="66">
        <v>0</v>
      </c>
      <c r="O260" s="66">
        <v>0</v>
      </c>
    </row>
    <row r="261" spans="1:15" ht="121.5" x14ac:dyDescent="0.3">
      <c r="A261" s="156">
        <f t="shared" si="99"/>
        <v>246</v>
      </c>
      <c r="B261" s="80" t="s">
        <v>157</v>
      </c>
      <c r="C261" s="70" t="s">
        <v>86</v>
      </c>
      <c r="D261" s="71">
        <f>H262</f>
        <v>18197.900000000001</v>
      </c>
      <c r="E261" s="69"/>
      <c r="F261" s="73">
        <v>2018</v>
      </c>
      <c r="G261" s="73">
        <v>2020</v>
      </c>
      <c r="H261" s="66"/>
      <c r="I261" s="63"/>
      <c r="J261" s="63"/>
      <c r="K261" s="112"/>
      <c r="L261" s="112"/>
      <c r="M261" s="66"/>
      <c r="N261" s="66"/>
      <c r="O261" s="66"/>
    </row>
    <row r="262" spans="1:15" ht="40.5" x14ac:dyDescent="0.3">
      <c r="A262" s="156">
        <f t="shared" si="99"/>
        <v>247</v>
      </c>
      <c r="B262" s="80" t="s">
        <v>81</v>
      </c>
      <c r="C262" s="67"/>
      <c r="D262" s="66"/>
      <c r="E262" s="69"/>
      <c r="F262" s="69"/>
      <c r="G262" s="69"/>
      <c r="H262" s="66">
        <f t="shared" si="121"/>
        <v>18197.900000000001</v>
      </c>
      <c r="I262" s="63">
        <f t="shared" ref="I262:O262" si="124">I263+I264+I265+I266</f>
        <v>18055.800000000003</v>
      </c>
      <c r="J262" s="63">
        <f t="shared" si="124"/>
        <v>0</v>
      </c>
      <c r="K262" s="112">
        <f t="shared" si="124"/>
        <v>142.1</v>
      </c>
      <c r="L262" s="112">
        <f t="shared" si="124"/>
        <v>0</v>
      </c>
      <c r="M262" s="66">
        <f t="shared" ref="M262:N262" si="125">M263+M264+M265+M266</f>
        <v>0</v>
      </c>
      <c r="N262" s="66">
        <f t="shared" si="125"/>
        <v>0</v>
      </c>
      <c r="O262" s="66">
        <f t="shared" si="124"/>
        <v>0</v>
      </c>
    </row>
    <row r="263" spans="1:15" ht="20.25" x14ac:dyDescent="0.3">
      <c r="A263" s="156">
        <f t="shared" si="99"/>
        <v>248</v>
      </c>
      <c r="B263" s="80" t="s">
        <v>54</v>
      </c>
      <c r="C263" s="67"/>
      <c r="D263" s="66"/>
      <c r="E263" s="69"/>
      <c r="F263" s="69"/>
      <c r="G263" s="69"/>
      <c r="H263" s="66">
        <f t="shared" si="121"/>
        <v>0</v>
      </c>
      <c r="I263" s="63">
        <v>0</v>
      </c>
      <c r="J263" s="63">
        <v>0</v>
      </c>
      <c r="K263" s="112">
        <v>0</v>
      </c>
      <c r="L263" s="112">
        <v>0</v>
      </c>
      <c r="M263" s="66">
        <v>0</v>
      </c>
      <c r="N263" s="66">
        <v>0</v>
      </c>
      <c r="O263" s="66">
        <v>0</v>
      </c>
    </row>
    <row r="264" spans="1:15" ht="20.25" x14ac:dyDescent="0.3">
      <c r="A264" s="156">
        <f t="shared" si="99"/>
        <v>249</v>
      </c>
      <c r="B264" s="80" t="s">
        <v>55</v>
      </c>
      <c r="C264" s="67"/>
      <c r="D264" s="66"/>
      <c r="E264" s="69"/>
      <c r="F264" s="69"/>
      <c r="G264" s="69"/>
      <c r="H264" s="66">
        <f t="shared" si="121"/>
        <v>17291.400000000001</v>
      </c>
      <c r="I264" s="63">
        <v>17291.400000000001</v>
      </c>
      <c r="J264" s="63">
        <v>0</v>
      </c>
      <c r="K264" s="112">
        <v>0</v>
      </c>
      <c r="L264" s="112">
        <v>0</v>
      </c>
      <c r="M264" s="66">
        <v>0</v>
      </c>
      <c r="N264" s="66">
        <v>0</v>
      </c>
      <c r="O264" s="66">
        <v>0</v>
      </c>
    </row>
    <row r="265" spans="1:15" ht="20.25" x14ac:dyDescent="0.3">
      <c r="A265" s="156">
        <f t="shared" si="99"/>
        <v>250</v>
      </c>
      <c r="B265" s="80" t="s">
        <v>56</v>
      </c>
      <c r="C265" s="67"/>
      <c r="D265" s="66"/>
      <c r="E265" s="69"/>
      <c r="F265" s="69"/>
      <c r="G265" s="69"/>
      <c r="H265" s="66">
        <f t="shared" si="121"/>
        <v>906.5</v>
      </c>
      <c r="I265" s="63">
        <v>764.4</v>
      </c>
      <c r="J265" s="63">
        <v>0</v>
      </c>
      <c r="K265" s="112">
        <v>142.1</v>
      </c>
      <c r="L265" s="112">
        <v>0</v>
      </c>
      <c r="M265" s="66">
        <v>0</v>
      </c>
      <c r="N265" s="66">
        <v>0</v>
      </c>
      <c r="O265" s="66">
        <v>0</v>
      </c>
    </row>
    <row r="266" spans="1:15" ht="40.5" x14ac:dyDescent="0.3">
      <c r="A266" s="156">
        <f t="shared" si="99"/>
        <v>251</v>
      </c>
      <c r="B266" s="80" t="s">
        <v>57</v>
      </c>
      <c r="C266" s="67"/>
      <c r="D266" s="66"/>
      <c r="E266" s="69"/>
      <c r="F266" s="69"/>
      <c r="G266" s="69"/>
      <c r="H266" s="66">
        <f t="shared" ref="H266:H272" si="126">I266+J266+K266+L266+M266+N266+O266</f>
        <v>0</v>
      </c>
      <c r="I266" s="63">
        <v>0</v>
      </c>
      <c r="J266" s="63">
        <v>0</v>
      </c>
      <c r="K266" s="112">
        <v>0</v>
      </c>
      <c r="L266" s="112">
        <v>0</v>
      </c>
      <c r="M266" s="66">
        <v>0</v>
      </c>
      <c r="N266" s="66">
        <v>0</v>
      </c>
      <c r="O266" s="66">
        <v>0</v>
      </c>
    </row>
    <row r="267" spans="1:15" ht="81" x14ac:dyDescent="0.3">
      <c r="A267" s="156">
        <f t="shared" si="99"/>
        <v>252</v>
      </c>
      <c r="B267" s="80" t="s">
        <v>294</v>
      </c>
      <c r="C267" s="70" t="s">
        <v>69</v>
      </c>
      <c r="D267" s="71">
        <f>H268</f>
        <v>7588.2728000000006</v>
      </c>
      <c r="E267" s="69"/>
      <c r="F267" s="73">
        <v>2019</v>
      </c>
      <c r="G267" s="73">
        <v>2021</v>
      </c>
      <c r="H267" s="66"/>
      <c r="I267" s="63"/>
      <c r="J267" s="63"/>
      <c r="K267" s="112"/>
      <c r="L267" s="112"/>
      <c r="M267" s="66"/>
      <c r="N267" s="66"/>
      <c r="O267" s="66"/>
    </row>
    <row r="268" spans="1:15" ht="40.5" x14ac:dyDescent="0.3">
      <c r="A268" s="156">
        <f t="shared" si="99"/>
        <v>253</v>
      </c>
      <c r="B268" s="80" t="s">
        <v>82</v>
      </c>
      <c r="C268" s="67"/>
      <c r="D268" s="66"/>
      <c r="E268" s="69"/>
      <c r="F268" s="69"/>
      <c r="G268" s="69"/>
      <c r="H268" s="66">
        <f t="shared" si="126"/>
        <v>7588.2728000000006</v>
      </c>
      <c r="I268" s="63">
        <f t="shared" ref="I268:O268" si="127">I269+I270+I271+I272</f>
        <v>0</v>
      </c>
      <c r="J268" s="63">
        <f t="shared" si="127"/>
        <v>6984.1</v>
      </c>
      <c r="K268" s="112">
        <f t="shared" si="127"/>
        <v>271</v>
      </c>
      <c r="L268" s="112">
        <f t="shared" si="127"/>
        <v>333.1728</v>
      </c>
      <c r="M268" s="66">
        <f t="shared" ref="M268:N268" si="128">M269+M270+M271+M272</f>
        <v>0</v>
      </c>
      <c r="N268" s="66">
        <f t="shared" si="128"/>
        <v>0</v>
      </c>
      <c r="O268" s="66">
        <f t="shared" si="127"/>
        <v>0</v>
      </c>
    </row>
    <row r="269" spans="1:15" ht="20.25" x14ac:dyDescent="0.3">
      <c r="A269" s="156">
        <f t="shared" si="99"/>
        <v>254</v>
      </c>
      <c r="B269" s="80" t="s">
        <v>54</v>
      </c>
      <c r="C269" s="67"/>
      <c r="D269" s="66"/>
      <c r="E269" s="69"/>
      <c r="F269" s="69"/>
      <c r="G269" s="69"/>
      <c r="H269" s="66">
        <f t="shared" si="126"/>
        <v>0</v>
      </c>
      <c r="I269" s="63">
        <v>0</v>
      </c>
      <c r="J269" s="63">
        <v>0</v>
      </c>
      <c r="K269" s="112">
        <v>0</v>
      </c>
      <c r="L269" s="112">
        <v>0</v>
      </c>
      <c r="M269" s="66">
        <v>0</v>
      </c>
      <c r="N269" s="66">
        <v>0</v>
      </c>
      <c r="O269" s="66">
        <v>0</v>
      </c>
    </row>
    <row r="270" spans="1:15" ht="20.25" x14ac:dyDescent="0.3">
      <c r="A270" s="156">
        <f t="shared" ref="A270:A333" si="129">A269+1</f>
        <v>255</v>
      </c>
      <c r="B270" s="80" t="s">
        <v>55</v>
      </c>
      <c r="C270" s="67"/>
      <c r="D270" s="66"/>
      <c r="E270" s="69"/>
      <c r="F270" s="69"/>
      <c r="G270" s="69"/>
      <c r="H270" s="66">
        <f t="shared" si="126"/>
        <v>6290.2</v>
      </c>
      <c r="I270" s="63">
        <v>0</v>
      </c>
      <c r="J270" s="63">
        <v>6290.2</v>
      </c>
      <c r="K270" s="112">
        <v>0</v>
      </c>
      <c r="L270" s="112">
        <v>0</v>
      </c>
      <c r="M270" s="66">
        <v>0</v>
      </c>
      <c r="N270" s="66">
        <v>0</v>
      </c>
      <c r="O270" s="66">
        <v>0</v>
      </c>
    </row>
    <row r="271" spans="1:15" ht="20.25" x14ac:dyDescent="0.3">
      <c r="A271" s="156">
        <f t="shared" si="129"/>
        <v>256</v>
      </c>
      <c r="B271" s="80" t="s">
        <v>56</v>
      </c>
      <c r="C271" s="67"/>
      <c r="D271" s="66"/>
      <c r="E271" s="69"/>
      <c r="F271" s="69"/>
      <c r="G271" s="69"/>
      <c r="H271" s="66">
        <f t="shared" si="126"/>
        <v>1298.0728000000001</v>
      </c>
      <c r="I271" s="63">
        <v>0</v>
      </c>
      <c r="J271" s="63">
        <f>214.3+479.6</f>
        <v>693.90000000000009</v>
      </c>
      <c r="K271" s="112">
        <v>271</v>
      </c>
      <c r="L271" s="112">
        <v>333.1728</v>
      </c>
      <c r="M271" s="66">
        <v>0</v>
      </c>
      <c r="N271" s="66">
        <v>0</v>
      </c>
      <c r="O271" s="66">
        <v>0</v>
      </c>
    </row>
    <row r="272" spans="1:15" ht="40.5" x14ac:dyDescent="0.3">
      <c r="A272" s="156">
        <f t="shared" si="129"/>
        <v>257</v>
      </c>
      <c r="B272" s="80" t="s">
        <v>57</v>
      </c>
      <c r="C272" s="67"/>
      <c r="D272" s="66"/>
      <c r="E272" s="69"/>
      <c r="F272" s="69"/>
      <c r="G272" s="69"/>
      <c r="H272" s="66">
        <f t="shared" si="126"/>
        <v>0</v>
      </c>
      <c r="I272" s="63">
        <v>0</v>
      </c>
      <c r="J272" s="63">
        <v>0</v>
      </c>
      <c r="K272" s="112">
        <v>0</v>
      </c>
      <c r="L272" s="112">
        <v>0</v>
      </c>
      <c r="M272" s="66">
        <v>0</v>
      </c>
      <c r="N272" s="66">
        <v>0</v>
      </c>
      <c r="O272" s="66">
        <v>0</v>
      </c>
    </row>
    <row r="273" spans="1:15" ht="101.25" x14ac:dyDescent="0.3">
      <c r="A273" s="156">
        <f t="shared" si="129"/>
        <v>258</v>
      </c>
      <c r="B273" s="80" t="s">
        <v>158</v>
      </c>
      <c r="C273" s="70" t="s">
        <v>69</v>
      </c>
      <c r="D273" s="71">
        <f>H274</f>
        <v>12894.1</v>
      </c>
      <c r="E273" s="69"/>
      <c r="F273" s="73">
        <v>2018</v>
      </c>
      <c r="G273" s="73">
        <v>2018</v>
      </c>
      <c r="H273" s="66"/>
      <c r="I273" s="63"/>
      <c r="J273" s="63"/>
      <c r="K273" s="112"/>
      <c r="L273" s="112"/>
      <c r="M273" s="66"/>
      <c r="N273" s="66"/>
      <c r="O273" s="66"/>
    </row>
    <row r="274" spans="1:15" ht="40.5" x14ac:dyDescent="0.3">
      <c r="A274" s="156">
        <f t="shared" si="129"/>
        <v>259</v>
      </c>
      <c r="B274" s="80" t="s">
        <v>83</v>
      </c>
      <c r="C274" s="67"/>
      <c r="D274" s="66"/>
      <c r="E274" s="69"/>
      <c r="F274" s="69"/>
      <c r="G274" s="69"/>
      <c r="H274" s="66">
        <f t="shared" ref="H274:H278" si="130">I274+J274+K274+L274+M274+N274+O274</f>
        <v>12894.1</v>
      </c>
      <c r="I274" s="63">
        <f t="shared" ref="I274:O274" si="131">I275+I276+I277+I278</f>
        <v>12894.1</v>
      </c>
      <c r="J274" s="63">
        <f t="shared" si="131"/>
        <v>0</v>
      </c>
      <c r="K274" s="112">
        <f t="shared" si="131"/>
        <v>0</v>
      </c>
      <c r="L274" s="112">
        <f t="shared" si="131"/>
        <v>0</v>
      </c>
      <c r="M274" s="66">
        <f t="shared" ref="M274:N274" si="132">M275+M276+M277+M278</f>
        <v>0</v>
      </c>
      <c r="N274" s="66">
        <f t="shared" si="132"/>
        <v>0</v>
      </c>
      <c r="O274" s="66">
        <f t="shared" si="131"/>
        <v>0</v>
      </c>
    </row>
    <row r="275" spans="1:15" ht="20.25" x14ac:dyDescent="0.3">
      <c r="A275" s="156">
        <f t="shared" si="129"/>
        <v>260</v>
      </c>
      <c r="B275" s="80" t="s">
        <v>54</v>
      </c>
      <c r="C275" s="67"/>
      <c r="D275" s="66"/>
      <c r="E275" s="69"/>
      <c r="F275" s="69"/>
      <c r="G275" s="69"/>
      <c r="H275" s="66">
        <f t="shared" si="130"/>
        <v>0</v>
      </c>
      <c r="I275" s="63">
        <v>0</v>
      </c>
      <c r="J275" s="63">
        <v>0</v>
      </c>
      <c r="K275" s="112">
        <v>0</v>
      </c>
      <c r="L275" s="112">
        <v>0</v>
      </c>
      <c r="M275" s="66">
        <v>0</v>
      </c>
      <c r="N275" s="66">
        <v>0</v>
      </c>
      <c r="O275" s="66">
        <v>0</v>
      </c>
    </row>
    <row r="276" spans="1:15" ht="20.25" x14ac:dyDescent="0.3">
      <c r="A276" s="156">
        <f t="shared" si="129"/>
        <v>261</v>
      </c>
      <c r="B276" s="80" t="s">
        <v>55</v>
      </c>
      <c r="C276" s="67"/>
      <c r="D276" s="66"/>
      <c r="E276" s="69"/>
      <c r="F276" s="69"/>
      <c r="G276" s="69"/>
      <c r="H276" s="66">
        <f t="shared" si="130"/>
        <v>11886.5</v>
      </c>
      <c r="I276" s="63">
        <v>11886.5</v>
      </c>
      <c r="J276" s="63">
        <v>0</v>
      </c>
      <c r="K276" s="112">
        <v>0</v>
      </c>
      <c r="L276" s="112">
        <v>0</v>
      </c>
      <c r="M276" s="66">
        <v>0</v>
      </c>
      <c r="N276" s="66">
        <v>0</v>
      </c>
      <c r="O276" s="66">
        <v>0</v>
      </c>
    </row>
    <row r="277" spans="1:15" ht="20.25" x14ac:dyDescent="0.3">
      <c r="A277" s="156">
        <f t="shared" si="129"/>
        <v>262</v>
      </c>
      <c r="B277" s="80" t="s">
        <v>56</v>
      </c>
      <c r="C277" s="67"/>
      <c r="D277" s="66"/>
      <c r="E277" s="69"/>
      <c r="F277" s="69"/>
      <c r="G277" s="69"/>
      <c r="H277" s="66">
        <f t="shared" si="130"/>
        <v>1007.6</v>
      </c>
      <c r="I277" s="63">
        <v>1007.6</v>
      </c>
      <c r="J277" s="63">
        <v>0</v>
      </c>
      <c r="K277" s="112">
        <v>0</v>
      </c>
      <c r="L277" s="112">
        <v>0</v>
      </c>
      <c r="M277" s="66">
        <v>0</v>
      </c>
      <c r="N277" s="66">
        <v>0</v>
      </c>
      <c r="O277" s="66">
        <v>0</v>
      </c>
    </row>
    <row r="278" spans="1:15" ht="40.5" x14ac:dyDescent="0.3">
      <c r="A278" s="156">
        <f t="shared" si="129"/>
        <v>263</v>
      </c>
      <c r="B278" s="80" t="s">
        <v>57</v>
      </c>
      <c r="C278" s="67"/>
      <c r="D278" s="66"/>
      <c r="E278" s="69"/>
      <c r="F278" s="69"/>
      <c r="G278" s="69"/>
      <c r="H278" s="66">
        <f t="shared" si="130"/>
        <v>0</v>
      </c>
      <c r="I278" s="63">
        <v>0</v>
      </c>
      <c r="J278" s="63">
        <v>0</v>
      </c>
      <c r="K278" s="112">
        <v>0</v>
      </c>
      <c r="L278" s="112">
        <v>0</v>
      </c>
      <c r="M278" s="66">
        <v>0</v>
      </c>
      <c r="N278" s="66">
        <v>0</v>
      </c>
      <c r="O278" s="66">
        <v>0</v>
      </c>
    </row>
    <row r="279" spans="1:15" ht="81" x14ac:dyDescent="0.3">
      <c r="A279" s="156">
        <f t="shared" si="129"/>
        <v>264</v>
      </c>
      <c r="B279" s="80" t="s">
        <v>159</v>
      </c>
      <c r="C279" s="70" t="s">
        <v>69</v>
      </c>
      <c r="D279" s="71">
        <f>H280</f>
        <v>840.6</v>
      </c>
      <c r="E279" s="69"/>
      <c r="F279" s="73">
        <v>2018</v>
      </c>
      <c r="G279" s="73">
        <v>2018</v>
      </c>
      <c r="H279" s="66"/>
      <c r="I279" s="63"/>
      <c r="J279" s="63"/>
      <c r="K279" s="112"/>
      <c r="L279" s="112"/>
      <c r="M279" s="66"/>
      <c r="N279" s="66"/>
      <c r="O279" s="66"/>
    </row>
    <row r="280" spans="1:15" ht="40.5" x14ac:dyDescent="0.3">
      <c r="A280" s="156">
        <f t="shared" si="129"/>
        <v>265</v>
      </c>
      <c r="B280" s="80" t="s">
        <v>87</v>
      </c>
      <c r="C280" s="67"/>
      <c r="D280" s="66"/>
      <c r="E280" s="69"/>
      <c r="F280" s="69"/>
      <c r="G280" s="69"/>
      <c r="H280" s="66">
        <f t="shared" ref="H280:H284" si="133">I280+J280+K280+L280+M280+N280+O280</f>
        <v>840.6</v>
      </c>
      <c r="I280" s="63">
        <f t="shared" ref="I280:O280" si="134">I281+I282+I283+I284</f>
        <v>840.6</v>
      </c>
      <c r="J280" s="63">
        <f t="shared" si="134"/>
        <v>0</v>
      </c>
      <c r="K280" s="112">
        <f t="shared" si="134"/>
        <v>0</v>
      </c>
      <c r="L280" s="112">
        <f t="shared" si="134"/>
        <v>0</v>
      </c>
      <c r="M280" s="66">
        <f t="shared" ref="M280:N280" si="135">M281+M282+M283+M284</f>
        <v>0</v>
      </c>
      <c r="N280" s="66">
        <f t="shared" si="135"/>
        <v>0</v>
      </c>
      <c r="O280" s="66">
        <f t="shared" si="134"/>
        <v>0</v>
      </c>
    </row>
    <row r="281" spans="1:15" ht="20.25" x14ac:dyDescent="0.3">
      <c r="A281" s="156">
        <f t="shared" si="129"/>
        <v>266</v>
      </c>
      <c r="B281" s="80" t="s">
        <v>54</v>
      </c>
      <c r="C281" s="67"/>
      <c r="D281" s="66"/>
      <c r="E281" s="69"/>
      <c r="F281" s="69"/>
      <c r="G281" s="69"/>
      <c r="H281" s="66">
        <f t="shared" si="133"/>
        <v>0</v>
      </c>
      <c r="I281" s="63">
        <v>0</v>
      </c>
      <c r="J281" s="63">
        <v>0</v>
      </c>
      <c r="K281" s="112">
        <v>0</v>
      </c>
      <c r="L281" s="112">
        <v>0</v>
      </c>
      <c r="M281" s="66">
        <v>0</v>
      </c>
      <c r="N281" s="66">
        <v>0</v>
      </c>
      <c r="O281" s="66">
        <v>0</v>
      </c>
    </row>
    <row r="282" spans="1:15" ht="20.25" x14ac:dyDescent="0.3">
      <c r="A282" s="156">
        <f t="shared" si="129"/>
        <v>267</v>
      </c>
      <c r="B282" s="80" t="s">
        <v>55</v>
      </c>
      <c r="C282" s="67"/>
      <c r="D282" s="66"/>
      <c r="E282" s="69"/>
      <c r="F282" s="69"/>
      <c r="G282" s="69"/>
      <c r="H282" s="66">
        <f t="shared" si="133"/>
        <v>0</v>
      </c>
      <c r="I282" s="63">
        <v>0</v>
      </c>
      <c r="J282" s="63">
        <v>0</v>
      </c>
      <c r="K282" s="112">
        <v>0</v>
      </c>
      <c r="L282" s="112">
        <v>0</v>
      </c>
      <c r="M282" s="66">
        <v>0</v>
      </c>
      <c r="N282" s="66">
        <v>0</v>
      </c>
      <c r="O282" s="66">
        <v>0</v>
      </c>
    </row>
    <row r="283" spans="1:15" ht="20.25" x14ac:dyDescent="0.3">
      <c r="A283" s="156">
        <f t="shared" si="129"/>
        <v>268</v>
      </c>
      <c r="B283" s="80" t="s">
        <v>56</v>
      </c>
      <c r="C283" s="67"/>
      <c r="D283" s="66"/>
      <c r="E283" s="69"/>
      <c r="F283" s="69"/>
      <c r="G283" s="69"/>
      <c r="H283" s="66">
        <f t="shared" si="133"/>
        <v>840.6</v>
      </c>
      <c r="I283" s="63">
        <v>840.6</v>
      </c>
      <c r="J283" s="63">
        <v>0</v>
      </c>
      <c r="K283" s="112">
        <v>0</v>
      </c>
      <c r="L283" s="112">
        <v>0</v>
      </c>
      <c r="M283" s="66">
        <v>0</v>
      </c>
      <c r="N283" s="66">
        <v>0</v>
      </c>
      <c r="O283" s="66">
        <v>0</v>
      </c>
    </row>
    <row r="284" spans="1:15" ht="40.5" x14ac:dyDescent="0.3">
      <c r="A284" s="156">
        <f t="shared" si="129"/>
        <v>269</v>
      </c>
      <c r="B284" s="80" t="s">
        <v>57</v>
      </c>
      <c r="C284" s="67"/>
      <c r="D284" s="66"/>
      <c r="E284" s="69"/>
      <c r="F284" s="69"/>
      <c r="G284" s="69"/>
      <c r="H284" s="66">
        <f t="shared" si="133"/>
        <v>0</v>
      </c>
      <c r="I284" s="63">
        <v>0</v>
      </c>
      <c r="J284" s="63">
        <v>0</v>
      </c>
      <c r="K284" s="112">
        <v>0</v>
      </c>
      <c r="L284" s="112">
        <v>0</v>
      </c>
      <c r="M284" s="66">
        <v>0</v>
      </c>
      <c r="N284" s="66">
        <v>0</v>
      </c>
      <c r="O284" s="66">
        <v>0</v>
      </c>
    </row>
    <row r="285" spans="1:15" ht="228.75" customHeight="1" x14ac:dyDescent="0.3">
      <c r="A285" s="156">
        <f t="shared" si="129"/>
        <v>270</v>
      </c>
      <c r="B285" s="18" t="s">
        <v>160</v>
      </c>
      <c r="C285" s="70" t="s">
        <v>58</v>
      </c>
      <c r="D285" s="71">
        <f>H286</f>
        <v>4094.3</v>
      </c>
      <c r="E285" s="73"/>
      <c r="F285" s="73">
        <v>2018</v>
      </c>
      <c r="G285" s="73">
        <v>2020</v>
      </c>
      <c r="H285" s="66"/>
      <c r="I285" s="63"/>
      <c r="J285" s="63"/>
      <c r="K285" s="112"/>
      <c r="L285" s="112"/>
      <c r="M285" s="66"/>
      <c r="N285" s="66"/>
      <c r="O285" s="66"/>
    </row>
    <row r="286" spans="1:15" ht="40.5" x14ac:dyDescent="0.3">
      <c r="A286" s="156">
        <f t="shared" si="129"/>
        <v>271</v>
      </c>
      <c r="B286" s="80" t="s">
        <v>88</v>
      </c>
      <c r="C286" s="67"/>
      <c r="D286" s="66"/>
      <c r="E286" s="69"/>
      <c r="F286" s="69"/>
      <c r="G286" s="69"/>
      <c r="H286" s="66">
        <f t="shared" ref="H286:H290" si="136">I286+J286+K286+L286+M286+N286+O286</f>
        <v>4094.3</v>
      </c>
      <c r="I286" s="63">
        <f t="shared" ref="I286:O286" si="137">I287+I288+I289+I290</f>
        <v>1856.9</v>
      </c>
      <c r="J286" s="63">
        <f t="shared" si="137"/>
        <v>767.4</v>
      </c>
      <c r="K286" s="112">
        <f t="shared" si="137"/>
        <v>1470</v>
      </c>
      <c r="L286" s="112">
        <f t="shared" si="137"/>
        <v>0</v>
      </c>
      <c r="M286" s="66">
        <f t="shared" ref="M286:N286" si="138">M287+M288+M289+M290</f>
        <v>0</v>
      </c>
      <c r="N286" s="66">
        <f t="shared" si="138"/>
        <v>0</v>
      </c>
      <c r="O286" s="66">
        <f t="shared" si="137"/>
        <v>0</v>
      </c>
    </row>
    <row r="287" spans="1:15" ht="20.25" x14ac:dyDescent="0.3">
      <c r="A287" s="156">
        <f t="shared" si="129"/>
        <v>272</v>
      </c>
      <c r="B287" s="80" t="s">
        <v>54</v>
      </c>
      <c r="C287" s="67"/>
      <c r="D287" s="66"/>
      <c r="E287" s="69"/>
      <c r="F287" s="69"/>
      <c r="G287" s="69"/>
      <c r="H287" s="66">
        <f t="shared" si="136"/>
        <v>0</v>
      </c>
      <c r="I287" s="63">
        <v>0</v>
      </c>
      <c r="J287" s="63">
        <v>0</v>
      </c>
      <c r="K287" s="112">
        <v>0</v>
      </c>
      <c r="L287" s="112">
        <v>0</v>
      </c>
      <c r="M287" s="66">
        <v>0</v>
      </c>
      <c r="N287" s="66">
        <v>0</v>
      </c>
      <c r="O287" s="66">
        <v>0</v>
      </c>
    </row>
    <row r="288" spans="1:15" ht="20.25" x14ac:dyDescent="0.3">
      <c r="A288" s="156">
        <f t="shared" si="129"/>
        <v>273</v>
      </c>
      <c r="B288" s="80" t="s">
        <v>55</v>
      </c>
      <c r="C288" s="67"/>
      <c r="D288" s="66"/>
      <c r="E288" s="69"/>
      <c r="F288" s="69"/>
      <c r="G288" s="69"/>
      <c r="H288" s="66">
        <f t="shared" si="136"/>
        <v>0</v>
      </c>
      <c r="I288" s="63">
        <v>0</v>
      </c>
      <c r="J288" s="63">
        <v>0</v>
      </c>
      <c r="K288" s="112">
        <v>0</v>
      </c>
      <c r="L288" s="112">
        <v>0</v>
      </c>
      <c r="M288" s="66">
        <v>0</v>
      </c>
      <c r="N288" s="66">
        <v>0</v>
      </c>
      <c r="O288" s="66">
        <v>0</v>
      </c>
    </row>
    <row r="289" spans="1:15" ht="20.25" x14ac:dyDescent="0.3">
      <c r="A289" s="156">
        <f t="shared" si="129"/>
        <v>274</v>
      </c>
      <c r="B289" s="80" t="s">
        <v>56</v>
      </c>
      <c r="C289" s="67"/>
      <c r="D289" s="66"/>
      <c r="E289" s="69"/>
      <c r="F289" s="69"/>
      <c r="G289" s="69"/>
      <c r="H289" s="66">
        <f t="shared" si="136"/>
        <v>4094.3</v>
      </c>
      <c r="I289" s="63">
        <v>1856.9</v>
      </c>
      <c r="J289" s="63">
        <v>767.4</v>
      </c>
      <c r="K289" s="112">
        <v>1470</v>
      </c>
      <c r="L289" s="112">
        <v>0</v>
      </c>
      <c r="M289" s="66">
        <v>0</v>
      </c>
      <c r="N289" s="66">
        <v>0</v>
      </c>
      <c r="O289" s="66">
        <v>0</v>
      </c>
    </row>
    <row r="290" spans="1:15" ht="40.5" x14ac:dyDescent="0.3">
      <c r="A290" s="156">
        <f t="shared" si="129"/>
        <v>275</v>
      </c>
      <c r="B290" s="80" t="s">
        <v>57</v>
      </c>
      <c r="C290" s="67"/>
      <c r="D290" s="66"/>
      <c r="E290" s="69"/>
      <c r="F290" s="69"/>
      <c r="G290" s="69"/>
      <c r="H290" s="66">
        <f t="shared" si="136"/>
        <v>0</v>
      </c>
      <c r="I290" s="63">
        <v>0</v>
      </c>
      <c r="J290" s="63">
        <v>0</v>
      </c>
      <c r="K290" s="112">
        <v>0</v>
      </c>
      <c r="L290" s="112">
        <v>0</v>
      </c>
      <c r="M290" s="66">
        <v>0</v>
      </c>
      <c r="N290" s="66">
        <v>0</v>
      </c>
      <c r="O290" s="66">
        <v>0</v>
      </c>
    </row>
    <row r="291" spans="1:15" ht="60.75" x14ac:dyDescent="0.3">
      <c r="A291" s="156">
        <f t="shared" si="129"/>
        <v>276</v>
      </c>
      <c r="B291" s="80" t="s">
        <v>161</v>
      </c>
      <c r="C291" s="70" t="s">
        <v>69</v>
      </c>
      <c r="D291" s="71">
        <f>H292</f>
        <v>15659.900000000001</v>
      </c>
      <c r="E291" s="69"/>
      <c r="F291" s="73">
        <v>2018</v>
      </c>
      <c r="G291" s="73">
        <v>2021</v>
      </c>
      <c r="H291" s="66"/>
      <c r="I291" s="63"/>
      <c r="J291" s="63"/>
      <c r="K291" s="112"/>
      <c r="L291" s="112"/>
      <c r="M291" s="66"/>
      <c r="N291" s="66"/>
      <c r="O291" s="66"/>
    </row>
    <row r="292" spans="1:15" ht="40.5" x14ac:dyDescent="0.3">
      <c r="A292" s="156">
        <f t="shared" si="129"/>
        <v>277</v>
      </c>
      <c r="B292" s="80" t="s">
        <v>89</v>
      </c>
      <c r="C292" s="67"/>
      <c r="D292" s="66"/>
      <c r="E292" s="69"/>
      <c r="F292" s="69"/>
      <c r="G292" s="69"/>
      <c r="H292" s="66">
        <f t="shared" ref="H292:H296" si="139">I292+J292+K292+L292+M292+N292+O292</f>
        <v>15659.900000000001</v>
      </c>
      <c r="I292" s="63">
        <f t="shared" ref="I292:O292" si="140">I293+I294+I295+I296</f>
        <v>462.2</v>
      </c>
      <c r="J292" s="63">
        <f t="shared" si="140"/>
        <v>0</v>
      </c>
      <c r="K292" s="112">
        <f t="shared" si="140"/>
        <v>0</v>
      </c>
      <c r="L292" s="112">
        <f t="shared" si="140"/>
        <v>15197.7</v>
      </c>
      <c r="M292" s="66">
        <f t="shared" ref="M292:N292" si="141">M293+M294+M295+M296</f>
        <v>0</v>
      </c>
      <c r="N292" s="66">
        <f t="shared" si="141"/>
        <v>0</v>
      </c>
      <c r="O292" s="66">
        <f t="shared" si="140"/>
        <v>0</v>
      </c>
    </row>
    <row r="293" spans="1:15" ht="20.25" x14ac:dyDescent="0.3">
      <c r="A293" s="156">
        <f t="shared" si="129"/>
        <v>278</v>
      </c>
      <c r="B293" s="80" t="s">
        <v>54</v>
      </c>
      <c r="C293" s="67"/>
      <c r="D293" s="66"/>
      <c r="E293" s="69"/>
      <c r="F293" s="69"/>
      <c r="G293" s="69"/>
      <c r="H293" s="66">
        <f t="shared" si="139"/>
        <v>0</v>
      </c>
      <c r="I293" s="63">
        <v>0</v>
      </c>
      <c r="J293" s="63">
        <v>0</v>
      </c>
      <c r="K293" s="112">
        <v>0</v>
      </c>
      <c r="L293" s="112">
        <v>0</v>
      </c>
      <c r="M293" s="66">
        <v>0</v>
      </c>
      <c r="N293" s="66">
        <v>0</v>
      </c>
      <c r="O293" s="66">
        <v>0</v>
      </c>
    </row>
    <row r="294" spans="1:15" ht="20.25" x14ac:dyDescent="0.3">
      <c r="A294" s="156">
        <f t="shared" si="129"/>
        <v>279</v>
      </c>
      <c r="B294" s="80" t="s">
        <v>55</v>
      </c>
      <c r="C294" s="67"/>
      <c r="D294" s="66"/>
      <c r="E294" s="69"/>
      <c r="F294" s="69"/>
      <c r="G294" s="69"/>
      <c r="H294" s="66">
        <f t="shared" si="139"/>
        <v>14107.44</v>
      </c>
      <c r="I294" s="63">
        <v>0</v>
      </c>
      <c r="J294" s="63">
        <v>0</v>
      </c>
      <c r="K294" s="112">
        <v>0</v>
      </c>
      <c r="L294" s="112">
        <v>14107.44</v>
      </c>
      <c r="M294" s="66">
        <v>0</v>
      </c>
      <c r="N294" s="66">
        <v>0</v>
      </c>
      <c r="O294" s="66">
        <v>0</v>
      </c>
    </row>
    <row r="295" spans="1:15" ht="20.25" x14ac:dyDescent="0.3">
      <c r="A295" s="156">
        <f t="shared" si="129"/>
        <v>280</v>
      </c>
      <c r="B295" s="80" t="s">
        <v>56</v>
      </c>
      <c r="C295" s="67"/>
      <c r="D295" s="66"/>
      <c r="E295" s="69"/>
      <c r="F295" s="69"/>
      <c r="G295" s="69"/>
      <c r="H295" s="66">
        <f t="shared" si="139"/>
        <v>1552.46</v>
      </c>
      <c r="I295" s="63">
        <v>462.2</v>
      </c>
      <c r="J295" s="63">
        <v>0</v>
      </c>
      <c r="K295" s="112">
        <v>0</v>
      </c>
      <c r="L295" s="112">
        <v>1090.26</v>
      </c>
      <c r="M295" s="66">
        <v>0</v>
      </c>
      <c r="N295" s="66">
        <v>0</v>
      </c>
      <c r="O295" s="66">
        <v>0</v>
      </c>
    </row>
    <row r="296" spans="1:15" ht="40.5" x14ac:dyDescent="0.3">
      <c r="A296" s="156">
        <f t="shared" si="129"/>
        <v>281</v>
      </c>
      <c r="B296" s="80" t="s">
        <v>57</v>
      </c>
      <c r="C296" s="67"/>
      <c r="D296" s="66"/>
      <c r="E296" s="69"/>
      <c r="F296" s="69"/>
      <c r="G296" s="69"/>
      <c r="H296" s="66">
        <f t="shared" si="139"/>
        <v>0</v>
      </c>
      <c r="I296" s="63">
        <v>0</v>
      </c>
      <c r="J296" s="63">
        <v>0</v>
      </c>
      <c r="K296" s="112">
        <v>0</v>
      </c>
      <c r="L296" s="112">
        <v>0</v>
      </c>
      <c r="M296" s="66">
        <v>0</v>
      </c>
      <c r="N296" s="66">
        <v>0</v>
      </c>
      <c r="O296" s="66">
        <v>0</v>
      </c>
    </row>
    <row r="297" spans="1:15" ht="182.25" x14ac:dyDescent="0.3">
      <c r="A297" s="156">
        <f t="shared" si="129"/>
        <v>282</v>
      </c>
      <c r="B297" s="80" t="s">
        <v>162</v>
      </c>
      <c r="C297" s="70" t="s">
        <v>69</v>
      </c>
      <c r="D297" s="71">
        <f>H298</f>
        <v>1179.6538</v>
      </c>
      <c r="E297" s="69"/>
      <c r="F297" s="73">
        <v>2018</v>
      </c>
      <c r="G297" s="73">
        <v>2020</v>
      </c>
      <c r="H297" s="66"/>
      <c r="I297" s="63"/>
      <c r="J297" s="63"/>
      <c r="K297" s="112"/>
      <c r="L297" s="112"/>
      <c r="M297" s="66"/>
      <c r="N297" s="66"/>
      <c r="O297" s="66"/>
    </row>
    <row r="298" spans="1:15" ht="40.5" x14ac:dyDescent="0.3">
      <c r="A298" s="156">
        <f t="shared" si="129"/>
        <v>283</v>
      </c>
      <c r="B298" s="80" t="s">
        <v>90</v>
      </c>
      <c r="C298" s="67"/>
      <c r="D298" s="66"/>
      <c r="E298" s="69"/>
      <c r="F298" s="69"/>
      <c r="G298" s="69"/>
      <c r="H298" s="66">
        <f t="shared" ref="H298:H302" si="142">I298+J298+K298+L298+M298+N298+O298</f>
        <v>1179.6538</v>
      </c>
      <c r="I298" s="63">
        <f t="shared" ref="I298:O298" si="143">I299+I300+I301+I302</f>
        <v>490</v>
      </c>
      <c r="J298" s="63">
        <f t="shared" si="143"/>
        <v>400</v>
      </c>
      <c r="K298" s="112">
        <f t="shared" si="143"/>
        <v>289.65379999999999</v>
      </c>
      <c r="L298" s="112">
        <f t="shared" si="143"/>
        <v>0</v>
      </c>
      <c r="M298" s="66">
        <f t="shared" ref="M298:N298" si="144">M299+M300+M301+M302</f>
        <v>0</v>
      </c>
      <c r="N298" s="66">
        <f t="shared" si="144"/>
        <v>0</v>
      </c>
      <c r="O298" s="66">
        <f t="shared" si="143"/>
        <v>0</v>
      </c>
    </row>
    <row r="299" spans="1:15" ht="20.25" x14ac:dyDescent="0.3">
      <c r="A299" s="156">
        <f t="shared" si="129"/>
        <v>284</v>
      </c>
      <c r="B299" s="80" t="s">
        <v>54</v>
      </c>
      <c r="C299" s="67"/>
      <c r="D299" s="66"/>
      <c r="E299" s="69"/>
      <c r="F299" s="69"/>
      <c r="G299" s="69"/>
      <c r="H299" s="66">
        <f t="shared" si="142"/>
        <v>0</v>
      </c>
      <c r="I299" s="63">
        <v>0</v>
      </c>
      <c r="J299" s="63">
        <v>0</v>
      </c>
      <c r="K299" s="112">
        <v>0</v>
      </c>
      <c r="L299" s="112">
        <v>0</v>
      </c>
      <c r="M299" s="66">
        <v>0</v>
      </c>
      <c r="N299" s="66">
        <v>0</v>
      </c>
      <c r="O299" s="66">
        <v>0</v>
      </c>
    </row>
    <row r="300" spans="1:15" ht="20.25" x14ac:dyDescent="0.3">
      <c r="A300" s="156">
        <f t="shared" si="129"/>
        <v>285</v>
      </c>
      <c r="B300" s="80" t="s">
        <v>55</v>
      </c>
      <c r="C300" s="67"/>
      <c r="D300" s="66"/>
      <c r="E300" s="69"/>
      <c r="F300" s="69"/>
      <c r="G300" s="69"/>
      <c r="H300" s="66">
        <f t="shared" si="142"/>
        <v>0</v>
      </c>
      <c r="I300" s="63">
        <v>0</v>
      </c>
      <c r="J300" s="63">
        <v>0</v>
      </c>
      <c r="K300" s="112">
        <v>0</v>
      </c>
      <c r="L300" s="112">
        <v>0</v>
      </c>
      <c r="M300" s="66">
        <v>0</v>
      </c>
      <c r="N300" s="66">
        <v>0</v>
      </c>
      <c r="O300" s="66">
        <v>0</v>
      </c>
    </row>
    <row r="301" spans="1:15" ht="20.25" x14ac:dyDescent="0.3">
      <c r="A301" s="156">
        <f t="shared" si="129"/>
        <v>286</v>
      </c>
      <c r="B301" s="80" t="s">
        <v>56</v>
      </c>
      <c r="C301" s="67"/>
      <c r="D301" s="66"/>
      <c r="E301" s="69"/>
      <c r="F301" s="69"/>
      <c r="G301" s="69"/>
      <c r="H301" s="66">
        <f t="shared" si="142"/>
        <v>1179.6538</v>
      </c>
      <c r="I301" s="63">
        <v>490</v>
      </c>
      <c r="J301" s="63">
        <v>400</v>
      </c>
      <c r="K301" s="112">
        <v>289.65379999999999</v>
      </c>
      <c r="L301" s="112">
        <v>0</v>
      </c>
      <c r="M301" s="66">
        <v>0</v>
      </c>
      <c r="N301" s="66">
        <v>0</v>
      </c>
      <c r="O301" s="66">
        <v>0</v>
      </c>
    </row>
    <row r="302" spans="1:15" ht="40.5" x14ac:dyDescent="0.3">
      <c r="A302" s="156">
        <f t="shared" si="129"/>
        <v>287</v>
      </c>
      <c r="B302" s="8" t="s">
        <v>57</v>
      </c>
      <c r="C302" s="45"/>
      <c r="D302" s="63"/>
      <c r="E302" s="65"/>
      <c r="F302" s="65"/>
      <c r="G302" s="65"/>
      <c r="H302" s="66">
        <f t="shared" si="142"/>
        <v>0</v>
      </c>
      <c r="I302" s="63">
        <v>0</v>
      </c>
      <c r="J302" s="63">
        <v>0</v>
      </c>
      <c r="K302" s="112">
        <v>0</v>
      </c>
      <c r="L302" s="112">
        <v>0</v>
      </c>
      <c r="M302" s="63">
        <v>0</v>
      </c>
      <c r="N302" s="63">
        <v>0</v>
      </c>
      <c r="O302" s="63">
        <v>0</v>
      </c>
    </row>
    <row r="303" spans="1:15" ht="81" x14ac:dyDescent="0.3">
      <c r="A303" s="156">
        <f t="shared" si="129"/>
        <v>288</v>
      </c>
      <c r="B303" s="80" t="s">
        <v>163</v>
      </c>
      <c r="C303" s="70" t="s">
        <v>69</v>
      </c>
      <c r="D303" s="71">
        <f>H304</f>
        <v>4909.1000000000004</v>
      </c>
      <c r="E303" s="69"/>
      <c r="F303" s="73">
        <v>2019</v>
      </c>
      <c r="G303" s="73">
        <v>2020</v>
      </c>
      <c r="H303" s="66"/>
      <c r="I303" s="63"/>
      <c r="J303" s="63"/>
      <c r="K303" s="112"/>
      <c r="L303" s="112"/>
      <c r="M303" s="66"/>
      <c r="N303" s="66"/>
      <c r="O303" s="66"/>
    </row>
    <row r="304" spans="1:15" ht="40.5" x14ac:dyDescent="0.3">
      <c r="A304" s="156">
        <f t="shared" si="129"/>
        <v>289</v>
      </c>
      <c r="B304" s="80" t="s">
        <v>91</v>
      </c>
      <c r="C304" s="67"/>
      <c r="D304" s="66"/>
      <c r="E304" s="69"/>
      <c r="F304" s="69"/>
      <c r="G304" s="69"/>
      <c r="H304" s="66">
        <f t="shared" ref="H304:H308" si="145">I304+J304+K304+L304+M304+N304+O304</f>
        <v>4909.1000000000004</v>
      </c>
      <c r="I304" s="63">
        <f t="shared" ref="I304:O304" si="146">I305+I306+I307+I308</f>
        <v>0</v>
      </c>
      <c r="J304" s="63">
        <f t="shared" si="146"/>
        <v>4849.1000000000004</v>
      </c>
      <c r="K304" s="112">
        <f t="shared" si="146"/>
        <v>60</v>
      </c>
      <c r="L304" s="112">
        <f t="shared" si="146"/>
        <v>0</v>
      </c>
      <c r="M304" s="66">
        <f t="shared" ref="M304:N304" si="147">M305+M306+M307+M308</f>
        <v>0</v>
      </c>
      <c r="N304" s="66">
        <f t="shared" si="147"/>
        <v>0</v>
      </c>
      <c r="O304" s="66">
        <f t="shared" si="146"/>
        <v>0</v>
      </c>
    </row>
    <row r="305" spans="1:15" ht="20.25" x14ac:dyDescent="0.3">
      <c r="A305" s="156">
        <f t="shared" si="129"/>
        <v>290</v>
      </c>
      <c r="B305" s="80" t="s">
        <v>54</v>
      </c>
      <c r="C305" s="67"/>
      <c r="D305" s="66"/>
      <c r="E305" s="69"/>
      <c r="F305" s="69"/>
      <c r="G305" s="69"/>
      <c r="H305" s="66">
        <f t="shared" si="145"/>
        <v>0</v>
      </c>
      <c r="I305" s="63">
        <v>0</v>
      </c>
      <c r="J305" s="63">
        <v>0</v>
      </c>
      <c r="K305" s="112">
        <v>0</v>
      </c>
      <c r="L305" s="112">
        <v>0</v>
      </c>
      <c r="M305" s="66">
        <v>0</v>
      </c>
      <c r="N305" s="66">
        <v>0</v>
      </c>
      <c r="O305" s="66">
        <v>0</v>
      </c>
    </row>
    <row r="306" spans="1:15" ht="20.25" x14ac:dyDescent="0.3">
      <c r="A306" s="156">
        <f t="shared" si="129"/>
        <v>291</v>
      </c>
      <c r="B306" s="80" t="s">
        <v>55</v>
      </c>
      <c r="C306" s="67"/>
      <c r="D306" s="66"/>
      <c r="E306" s="69"/>
      <c r="F306" s="69"/>
      <c r="G306" s="69"/>
      <c r="H306" s="66">
        <f t="shared" si="145"/>
        <v>4412.6000000000004</v>
      </c>
      <c r="I306" s="63">
        <v>0</v>
      </c>
      <c r="J306" s="63">
        <v>4412.6000000000004</v>
      </c>
      <c r="K306" s="112">
        <v>0</v>
      </c>
      <c r="L306" s="112">
        <v>0</v>
      </c>
      <c r="M306" s="66">
        <v>0</v>
      </c>
      <c r="N306" s="66">
        <v>0</v>
      </c>
      <c r="O306" s="66">
        <v>0</v>
      </c>
    </row>
    <row r="307" spans="1:15" ht="20.25" x14ac:dyDescent="0.3">
      <c r="A307" s="156">
        <f t="shared" si="129"/>
        <v>292</v>
      </c>
      <c r="B307" s="80" t="s">
        <v>56</v>
      </c>
      <c r="C307" s="67"/>
      <c r="D307" s="66"/>
      <c r="E307" s="69"/>
      <c r="F307" s="69"/>
      <c r="G307" s="69"/>
      <c r="H307" s="66">
        <f t="shared" si="145"/>
        <v>496.5</v>
      </c>
      <c r="I307" s="63">
        <v>0</v>
      </c>
      <c r="J307" s="63">
        <f>136.5+300</f>
        <v>436.5</v>
      </c>
      <c r="K307" s="112">
        <v>60</v>
      </c>
      <c r="L307" s="112">
        <v>0</v>
      </c>
      <c r="M307" s="66">
        <v>0</v>
      </c>
      <c r="N307" s="66">
        <v>0</v>
      </c>
      <c r="O307" s="66">
        <v>0</v>
      </c>
    </row>
    <row r="308" spans="1:15" ht="40.5" x14ac:dyDescent="0.3">
      <c r="A308" s="156">
        <f t="shared" si="129"/>
        <v>293</v>
      </c>
      <c r="B308" s="8" t="s">
        <v>57</v>
      </c>
      <c r="C308" s="45"/>
      <c r="D308" s="63"/>
      <c r="E308" s="65"/>
      <c r="F308" s="65"/>
      <c r="G308" s="65"/>
      <c r="H308" s="66">
        <f t="shared" si="145"/>
        <v>0</v>
      </c>
      <c r="I308" s="63">
        <v>0</v>
      </c>
      <c r="J308" s="63">
        <v>0</v>
      </c>
      <c r="K308" s="112">
        <v>0</v>
      </c>
      <c r="L308" s="112">
        <v>0</v>
      </c>
      <c r="M308" s="63">
        <v>0</v>
      </c>
      <c r="N308" s="63">
        <v>0</v>
      </c>
      <c r="O308" s="63">
        <v>0</v>
      </c>
    </row>
    <row r="309" spans="1:15" ht="222.75" x14ac:dyDescent="0.3">
      <c r="A309" s="156">
        <f t="shared" si="129"/>
        <v>294</v>
      </c>
      <c r="B309" s="80" t="s">
        <v>164</v>
      </c>
      <c r="C309" s="70" t="s">
        <v>69</v>
      </c>
      <c r="D309" s="71">
        <f>H310</f>
        <v>36366.869999999995</v>
      </c>
      <c r="E309" s="69"/>
      <c r="F309" s="73">
        <v>2019</v>
      </c>
      <c r="G309" s="73">
        <v>2023</v>
      </c>
      <c r="H309" s="66"/>
      <c r="I309" s="63"/>
      <c r="J309" s="63"/>
      <c r="K309" s="112"/>
      <c r="L309" s="112"/>
      <c r="M309" s="66"/>
      <c r="N309" s="66"/>
      <c r="O309" s="66"/>
    </row>
    <row r="310" spans="1:15" ht="40.5" x14ac:dyDescent="0.3">
      <c r="A310" s="156">
        <f t="shared" si="129"/>
        <v>295</v>
      </c>
      <c r="B310" s="80" t="s">
        <v>92</v>
      </c>
      <c r="C310" s="67"/>
      <c r="D310" s="66"/>
      <c r="E310" s="69"/>
      <c r="F310" s="69"/>
      <c r="G310" s="69"/>
      <c r="H310" s="66">
        <f t="shared" ref="H310:H313" si="148">I310+J310+K310+L310+M310+N310+O310</f>
        <v>36366.869999999995</v>
      </c>
      <c r="I310" s="63">
        <f t="shared" ref="I310:O310" si="149">I311+I312+I313+I314</f>
        <v>0</v>
      </c>
      <c r="J310" s="63">
        <f t="shared" si="149"/>
        <v>2000</v>
      </c>
      <c r="K310" s="112">
        <f t="shared" si="149"/>
        <v>1650</v>
      </c>
      <c r="L310" s="112">
        <f t="shared" si="149"/>
        <v>0</v>
      </c>
      <c r="M310" s="66">
        <f t="shared" ref="M310:N310" si="150">M311+M312+M313+M314</f>
        <v>16152.56</v>
      </c>
      <c r="N310" s="66">
        <f t="shared" si="150"/>
        <v>16564.310000000001</v>
      </c>
      <c r="O310" s="66">
        <f t="shared" si="149"/>
        <v>0</v>
      </c>
    </row>
    <row r="311" spans="1:15" ht="20.25" x14ac:dyDescent="0.3">
      <c r="A311" s="156">
        <f t="shared" si="129"/>
        <v>296</v>
      </c>
      <c r="B311" s="80" t="s">
        <v>54</v>
      </c>
      <c r="C311" s="67"/>
      <c r="D311" s="66"/>
      <c r="E311" s="69"/>
      <c r="F311" s="69"/>
      <c r="G311" s="69"/>
      <c r="H311" s="66">
        <f t="shared" si="148"/>
        <v>0</v>
      </c>
      <c r="I311" s="63">
        <v>0</v>
      </c>
      <c r="J311" s="63">
        <v>0</v>
      </c>
      <c r="K311" s="112">
        <v>0</v>
      </c>
      <c r="L311" s="112">
        <v>0</v>
      </c>
      <c r="M311" s="66">
        <v>0</v>
      </c>
      <c r="N311" s="66">
        <v>0</v>
      </c>
      <c r="O311" s="66">
        <v>0</v>
      </c>
    </row>
    <row r="312" spans="1:15" ht="20.25" x14ac:dyDescent="0.3">
      <c r="A312" s="156">
        <f t="shared" si="129"/>
        <v>297</v>
      </c>
      <c r="B312" s="80" t="s">
        <v>55</v>
      </c>
      <c r="C312" s="67"/>
      <c r="D312" s="66"/>
      <c r="E312" s="69"/>
      <c r="F312" s="69"/>
      <c r="G312" s="69"/>
      <c r="H312" s="66">
        <f t="shared" si="148"/>
        <v>0</v>
      </c>
      <c r="I312" s="63">
        <v>0</v>
      </c>
      <c r="J312" s="63">
        <v>0</v>
      </c>
      <c r="K312" s="112">
        <v>0</v>
      </c>
      <c r="L312" s="112">
        <v>0</v>
      </c>
      <c r="M312" s="66">
        <v>0</v>
      </c>
      <c r="N312" s="66">
        <v>0</v>
      </c>
      <c r="O312" s="66">
        <v>0</v>
      </c>
    </row>
    <row r="313" spans="1:15" ht="20.25" x14ac:dyDescent="0.3">
      <c r="A313" s="156">
        <f t="shared" si="129"/>
        <v>298</v>
      </c>
      <c r="B313" s="80" t="s">
        <v>56</v>
      </c>
      <c r="C313" s="67"/>
      <c r="D313" s="66"/>
      <c r="E313" s="69"/>
      <c r="F313" s="69"/>
      <c r="G313" s="69"/>
      <c r="H313" s="66">
        <f t="shared" si="148"/>
        <v>36366.869999999995</v>
      </c>
      <c r="I313" s="63">
        <v>0</v>
      </c>
      <c r="J313" s="63">
        <v>2000</v>
      </c>
      <c r="K313" s="112">
        <v>1650</v>
      </c>
      <c r="L313" s="112">
        <v>0</v>
      </c>
      <c r="M313" s="66">
        <v>16152.56</v>
      </c>
      <c r="N313" s="66">
        <v>16564.310000000001</v>
      </c>
      <c r="O313" s="66">
        <v>0</v>
      </c>
    </row>
    <row r="314" spans="1:15" ht="40.5" x14ac:dyDescent="0.3">
      <c r="A314" s="156">
        <f t="shared" si="129"/>
        <v>299</v>
      </c>
      <c r="B314" s="8" t="s">
        <v>57</v>
      </c>
      <c r="C314" s="45"/>
      <c r="D314" s="63"/>
      <c r="E314" s="65"/>
      <c r="F314" s="65"/>
      <c r="G314" s="65"/>
      <c r="H314" s="66">
        <f t="shared" ref="H314:H320" si="151">I314+J314+K314+L314+M314+N314+O314</f>
        <v>0</v>
      </c>
      <c r="I314" s="63">
        <v>0</v>
      </c>
      <c r="J314" s="63">
        <v>0</v>
      </c>
      <c r="K314" s="112">
        <v>0</v>
      </c>
      <c r="L314" s="112">
        <v>0</v>
      </c>
      <c r="M314" s="63">
        <v>0</v>
      </c>
      <c r="N314" s="63">
        <v>0</v>
      </c>
      <c r="O314" s="63">
        <v>0</v>
      </c>
    </row>
    <row r="315" spans="1:15" ht="81" x14ac:dyDescent="0.3">
      <c r="A315" s="156">
        <f t="shared" si="129"/>
        <v>300</v>
      </c>
      <c r="B315" s="80" t="s">
        <v>165</v>
      </c>
      <c r="C315" s="70" t="s">
        <v>69</v>
      </c>
      <c r="D315" s="71">
        <f>H316</f>
        <v>1004.181</v>
      </c>
      <c r="E315" s="69"/>
      <c r="F315" s="73">
        <v>2019</v>
      </c>
      <c r="G315" s="73">
        <v>2019</v>
      </c>
      <c r="H315" s="66"/>
      <c r="I315" s="63"/>
      <c r="J315" s="63"/>
      <c r="K315" s="112"/>
      <c r="L315" s="112"/>
      <c r="M315" s="66"/>
      <c r="N315" s="66"/>
      <c r="O315" s="66"/>
    </row>
    <row r="316" spans="1:15" ht="40.5" x14ac:dyDescent="0.3">
      <c r="A316" s="156">
        <f t="shared" si="129"/>
        <v>301</v>
      </c>
      <c r="B316" s="80" t="s">
        <v>93</v>
      </c>
      <c r="C316" s="67"/>
      <c r="D316" s="66"/>
      <c r="E316" s="69"/>
      <c r="F316" s="69"/>
      <c r="G316" s="69"/>
      <c r="H316" s="66">
        <f t="shared" si="151"/>
        <v>1004.181</v>
      </c>
      <c r="I316" s="63">
        <f t="shared" ref="I316:O316" si="152">I317+I318+I319+I320</f>
        <v>0</v>
      </c>
      <c r="J316" s="63">
        <f t="shared" si="152"/>
        <v>1004.181</v>
      </c>
      <c r="K316" s="112">
        <f t="shared" si="152"/>
        <v>0</v>
      </c>
      <c r="L316" s="112">
        <f t="shared" si="152"/>
        <v>0</v>
      </c>
      <c r="M316" s="66">
        <f t="shared" ref="M316:N316" si="153">M317+M318+M319+M320</f>
        <v>0</v>
      </c>
      <c r="N316" s="66">
        <f t="shared" si="153"/>
        <v>0</v>
      </c>
      <c r="O316" s="66">
        <f t="shared" si="152"/>
        <v>0</v>
      </c>
    </row>
    <row r="317" spans="1:15" ht="20.25" x14ac:dyDescent="0.3">
      <c r="A317" s="156">
        <f t="shared" si="129"/>
        <v>302</v>
      </c>
      <c r="B317" s="80" t="s">
        <v>54</v>
      </c>
      <c r="C317" s="67"/>
      <c r="D317" s="66"/>
      <c r="E317" s="69"/>
      <c r="F317" s="69"/>
      <c r="G317" s="69"/>
      <c r="H317" s="66">
        <f t="shared" si="151"/>
        <v>0</v>
      </c>
      <c r="I317" s="63">
        <v>0</v>
      </c>
      <c r="J317" s="63">
        <v>0</v>
      </c>
      <c r="K317" s="112">
        <v>0</v>
      </c>
      <c r="L317" s="112">
        <v>0</v>
      </c>
      <c r="M317" s="66">
        <v>0</v>
      </c>
      <c r="N317" s="66">
        <v>0</v>
      </c>
      <c r="O317" s="66">
        <v>0</v>
      </c>
    </row>
    <row r="318" spans="1:15" ht="20.25" x14ac:dyDescent="0.3">
      <c r="A318" s="156">
        <f t="shared" si="129"/>
        <v>303</v>
      </c>
      <c r="B318" s="80" t="s">
        <v>55</v>
      </c>
      <c r="C318" s="67"/>
      <c r="D318" s="66"/>
      <c r="E318" s="69"/>
      <c r="F318" s="69"/>
      <c r="G318" s="69"/>
      <c r="H318" s="66">
        <f t="shared" si="151"/>
        <v>0</v>
      </c>
      <c r="I318" s="63">
        <v>0</v>
      </c>
      <c r="J318" s="63">
        <v>0</v>
      </c>
      <c r="K318" s="112">
        <v>0</v>
      </c>
      <c r="L318" s="112">
        <v>0</v>
      </c>
      <c r="M318" s="66">
        <v>0</v>
      </c>
      <c r="N318" s="66">
        <v>0</v>
      </c>
      <c r="O318" s="66">
        <v>0</v>
      </c>
    </row>
    <row r="319" spans="1:15" ht="20.25" x14ac:dyDescent="0.3">
      <c r="A319" s="156">
        <f t="shared" si="129"/>
        <v>304</v>
      </c>
      <c r="B319" s="80" t="s">
        <v>56</v>
      </c>
      <c r="C319" s="67"/>
      <c r="D319" s="66"/>
      <c r="E319" s="69"/>
      <c r="F319" s="69"/>
      <c r="G319" s="69"/>
      <c r="H319" s="66">
        <f t="shared" si="151"/>
        <v>1004.181</v>
      </c>
      <c r="I319" s="63">
        <v>0</v>
      </c>
      <c r="J319" s="63">
        <v>1004.181</v>
      </c>
      <c r="K319" s="112">
        <v>0</v>
      </c>
      <c r="L319" s="112">
        <v>0</v>
      </c>
      <c r="M319" s="66">
        <v>0</v>
      </c>
      <c r="N319" s="66">
        <v>0</v>
      </c>
      <c r="O319" s="66">
        <v>0</v>
      </c>
    </row>
    <row r="320" spans="1:15" ht="40.5" x14ac:dyDescent="0.3">
      <c r="A320" s="156">
        <f t="shared" si="129"/>
        <v>305</v>
      </c>
      <c r="B320" s="8" t="s">
        <v>57</v>
      </c>
      <c r="C320" s="45"/>
      <c r="D320" s="63"/>
      <c r="E320" s="65"/>
      <c r="F320" s="65"/>
      <c r="G320" s="65"/>
      <c r="H320" s="66">
        <f t="shared" si="151"/>
        <v>0</v>
      </c>
      <c r="I320" s="63">
        <v>0</v>
      </c>
      <c r="J320" s="63">
        <v>0</v>
      </c>
      <c r="K320" s="112">
        <v>0</v>
      </c>
      <c r="L320" s="112">
        <v>0</v>
      </c>
      <c r="M320" s="63">
        <v>0</v>
      </c>
      <c r="N320" s="63">
        <v>0</v>
      </c>
      <c r="O320" s="63">
        <v>0</v>
      </c>
    </row>
    <row r="321" spans="1:15" ht="101.25" x14ac:dyDescent="0.3">
      <c r="A321" s="156">
        <f t="shared" si="129"/>
        <v>306</v>
      </c>
      <c r="B321" s="80" t="s">
        <v>166</v>
      </c>
      <c r="C321" s="70" t="s">
        <v>69</v>
      </c>
      <c r="D321" s="71">
        <f>H322</f>
        <v>10590.72</v>
      </c>
      <c r="E321" s="69"/>
      <c r="F321" s="73">
        <v>2021</v>
      </c>
      <c r="G321" s="73">
        <v>2021</v>
      </c>
      <c r="H321" s="66"/>
      <c r="I321" s="63"/>
      <c r="J321" s="63"/>
      <c r="K321" s="112"/>
      <c r="L321" s="112"/>
      <c r="M321" s="66"/>
      <c r="N321" s="66"/>
      <c r="O321" s="66"/>
    </row>
    <row r="322" spans="1:15" ht="40.5" x14ac:dyDescent="0.3">
      <c r="A322" s="156">
        <f t="shared" si="129"/>
        <v>307</v>
      </c>
      <c r="B322" s="80" t="s">
        <v>95</v>
      </c>
      <c r="C322" s="67"/>
      <c r="D322" s="66"/>
      <c r="E322" s="69"/>
      <c r="F322" s="69"/>
      <c r="G322" s="69"/>
      <c r="H322" s="66">
        <f t="shared" ref="H322:H332" si="154">I322+J322+K322+L322+M322+N322+O322</f>
        <v>10590.72</v>
      </c>
      <c r="I322" s="63">
        <f t="shared" ref="I322:O322" si="155">I323+I324+I325+I326</f>
        <v>0</v>
      </c>
      <c r="J322" s="63">
        <f t="shared" si="155"/>
        <v>0</v>
      </c>
      <c r="K322" s="112">
        <f t="shared" si="155"/>
        <v>0</v>
      </c>
      <c r="L322" s="112">
        <f t="shared" si="155"/>
        <v>10590.72</v>
      </c>
      <c r="M322" s="66">
        <f t="shared" ref="M322:N322" si="156">M323+M324+M325+M326</f>
        <v>0</v>
      </c>
      <c r="N322" s="66">
        <f t="shared" si="156"/>
        <v>0</v>
      </c>
      <c r="O322" s="66">
        <f t="shared" si="155"/>
        <v>0</v>
      </c>
    </row>
    <row r="323" spans="1:15" ht="20.25" x14ac:dyDescent="0.3">
      <c r="A323" s="156">
        <f t="shared" si="129"/>
        <v>308</v>
      </c>
      <c r="B323" s="80" t="s">
        <v>54</v>
      </c>
      <c r="C323" s="67"/>
      <c r="D323" s="66"/>
      <c r="E323" s="69"/>
      <c r="F323" s="69"/>
      <c r="G323" s="69"/>
      <c r="H323" s="66">
        <f t="shared" si="154"/>
        <v>0</v>
      </c>
      <c r="I323" s="63">
        <v>0</v>
      </c>
      <c r="J323" s="63">
        <v>0</v>
      </c>
      <c r="K323" s="112">
        <v>0</v>
      </c>
      <c r="L323" s="112">
        <v>0</v>
      </c>
      <c r="M323" s="66">
        <v>0</v>
      </c>
      <c r="N323" s="66">
        <v>0</v>
      </c>
      <c r="O323" s="66">
        <v>0</v>
      </c>
    </row>
    <row r="324" spans="1:15" ht="20.25" x14ac:dyDescent="0.3">
      <c r="A324" s="156">
        <f t="shared" si="129"/>
        <v>309</v>
      </c>
      <c r="B324" s="80" t="s">
        <v>55</v>
      </c>
      <c r="C324" s="67"/>
      <c r="D324" s="66"/>
      <c r="E324" s="69"/>
      <c r="F324" s="69"/>
      <c r="G324" s="69"/>
      <c r="H324" s="66">
        <f t="shared" si="154"/>
        <v>9831.1299999999992</v>
      </c>
      <c r="I324" s="63">
        <v>0</v>
      </c>
      <c r="J324" s="63">
        <v>0</v>
      </c>
      <c r="K324" s="112">
        <v>0</v>
      </c>
      <c r="L324" s="112">
        <v>9831.1299999999992</v>
      </c>
      <c r="M324" s="66">
        <v>0</v>
      </c>
      <c r="N324" s="66">
        <v>0</v>
      </c>
      <c r="O324" s="66">
        <v>0</v>
      </c>
    </row>
    <row r="325" spans="1:15" ht="20.25" x14ac:dyDescent="0.3">
      <c r="A325" s="156">
        <f t="shared" si="129"/>
        <v>310</v>
      </c>
      <c r="B325" s="80" t="s">
        <v>56</v>
      </c>
      <c r="C325" s="67"/>
      <c r="D325" s="66"/>
      <c r="E325" s="69"/>
      <c r="F325" s="69"/>
      <c r="G325" s="69"/>
      <c r="H325" s="66">
        <f t="shared" si="154"/>
        <v>759.59</v>
      </c>
      <c r="I325" s="63">
        <v>0</v>
      </c>
      <c r="J325" s="63">
        <v>0</v>
      </c>
      <c r="K325" s="112">
        <v>0</v>
      </c>
      <c r="L325" s="112">
        <v>759.59</v>
      </c>
      <c r="M325" s="66">
        <v>0</v>
      </c>
      <c r="N325" s="66">
        <v>0</v>
      </c>
      <c r="O325" s="66">
        <v>0</v>
      </c>
    </row>
    <row r="326" spans="1:15" ht="40.5" x14ac:dyDescent="0.3">
      <c r="A326" s="156">
        <f t="shared" si="129"/>
        <v>311</v>
      </c>
      <c r="B326" s="8" t="s">
        <v>57</v>
      </c>
      <c r="C326" s="45"/>
      <c r="D326" s="63"/>
      <c r="E326" s="65"/>
      <c r="F326" s="65"/>
      <c r="G326" s="65"/>
      <c r="H326" s="66">
        <f t="shared" si="154"/>
        <v>0</v>
      </c>
      <c r="I326" s="63">
        <v>0</v>
      </c>
      <c r="J326" s="63">
        <v>0</v>
      </c>
      <c r="K326" s="112">
        <v>0</v>
      </c>
      <c r="L326" s="112">
        <v>0</v>
      </c>
      <c r="M326" s="63">
        <v>0</v>
      </c>
      <c r="N326" s="63">
        <v>0</v>
      </c>
      <c r="O326" s="63">
        <v>0</v>
      </c>
    </row>
    <row r="327" spans="1:15" ht="81" x14ac:dyDescent="0.3">
      <c r="A327" s="156">
        <f t="shared" si="129"/>
        <v>312</v>
      </c>
      <c r="B327" s="8" t="s">
        <v>167</v>
      </c>
      <c r="C327" s="70" t="s">
        <v>69</v>
      </c>
      <c r="D327" s="88">
        <f>H328</f>
        <v>26856.719499999999</v>
      </c>
      <c r="E327" s="89"/>
      <c r="F327" s="89">
        <v>2020</v>
      </c>
      <c r="G327" s="89">
        <v>2021</v>
      </c>
      <c r="H327" s="66"/>
      <c r="I327" s="63"/>
      <c r="J327" s="63"/>
      <c r="K327" s="112"/>
      <c r="L327" s="112"/>
      <c r="M327" s="63"/>
      <c r="N327" s="63"/>
      <c r="O327" s="63"/>
    </row>
    <row r="328" spans="1:15" ht="40.5" x14ac:dyDescent="0.3">
      <c r="A328" s="156">
        <f t="shared" si="129"/>
        <v>313</v>
      </c>
      <c r="B328" s="80" t="s">
        <v>100</v>
      </c>
      <c r="C328" s="70"/>
      <c r="D328" s="66"/>
      <c r="E328" s="69"/>
      <c r="F328" s="69"/>
      <c r="G328" s="69"/>
      <c r="H328" s="66">
        <f t="shared" si="154"/>
        <v>26856.719499999999</v>
      </c>
      <c r="I328" s="63">
        <f t="shared" ref="I328:L328" si="157">I329+I330+I331+I332</f>
        <v>0</v>
      </c>
      <c r="J328" s="63">
        <f t="shared" si="157"/>
        <v>0</v>
      </c>
      <c r="K328" s="112">
        <f t="shared" si="157"/>
        <v>670.30949999999996</v>
      </c>
      <c r="L328" s="112">
        <f t="shared" si="157"/>
        <v>26186.41</v>
      </c>
      <c r="M328" s="66">
        <f>M329+M330+M331+M332</f>
        <v>0</v>
      </c>
      <c r="N328" s="66">
        <f>N329+N330+N331+N332</f>
        <v>0</v>
      </c>
      <c r="O328" s="66">
        <f>O329+O330+O331+O332</f>
        <v>0</v>
      </c>
    </row>
    <row r="329" spans="1:15" ht="20.25" x14ac:dyDescent="0.3">
      <c r="A329" s="156">
        <f t="shared" si="129"/>
        <v>314</v>
      </c>
      <c r="B329" s="80" t="s">
        <v>54</v>
      </c>
      <c r="C329" s="67"/>
      <c r="D329" s="66"/>
      <c r="E329" s="69"/>
      <c r="F329" s="69"/>
      <c r="G329" s="69"/>
      <c r="H329" s="66">
        <f t="shared" si="154"/>
        <v>0</v>
      </c>
      <c r="I329" s="63">
        <v>0</v>
      </c>
      <c r="J329" s="63">
        <v>0</v>
      </c>
      <c r="K329" s="112">
        <v>0</v>
      </c>
      <c r="L329" s="112">
        <v>0</v>
      </c>
      <c r="M329" s="66">
        <v>0</v>
      </c>
      <c r="N329" s="66">
        <v>0</v>
      </c>
      <c r="O329" s="66">
        <v>0</v>
      </c>
    </row>
    <row r="330" spans="1:15" ht="20.25" x14ac:dyDescent="0.3">
      <c r="A330" s="156">
        <f t="shared" si="129"/>
        <v>315</v>
      </c>
      <c r="B330" s="80" t="s">
        <v>55</v>
      </c>
      <c r="C330" s="67"/>
      <c r="D330" s="66"/>
      <c r="E330" s="69"/>
      <c r="F330" s="69"/>
      <c r="G330" s="69"/>
      <c r="H330" s="66">
        <f t="shared" si="154"/>
        <v>24308.27</v>
      </c>
      <c r="I330" s="63">
        <v>0</v>
      </c>
      <c r="J330" s="63">
        <v>0</v>
      </c>
      <c r="K330" s="112">
        <v>0</v>
      </c>
      <c r="L330" s="112">
        <v>24308.27</v>
      </c>
      <c r="M330" s="66">
        <v>0</v>
      </c>
      <c r="N330" s="66">
        <v>0</v>
      </c>
      <c r="O330" s="66">
        <v>0</v>
      </c>
    </row>
    <row r="331" spans="1:15" ht="20.25" x14ac:dyDescent="0.3">
      <c r="A331" s="156">
        <f t="shared" si="129"/>
        <v>316</v>
      </c>
      <c r="B331" s="80" t="s">
        <v>56</v>
      </c>
      <c r="C331" s="67"/>
      <c r="D331" s="66"/>
      <c r="E331" s="69"/>
      <c r="F331" s="69"/>
      <c r="G331" s="69"/>
      <c r="H331" s="66">
        <f t="shared" si="154"/>
        <v>2548.4495000000002</v>
      </c>
      <c r="I331" s="63">
        <v>0</v>
      </c>
      <c r="J331" s="63">
        <v>0</v>
      </c>
      <c r="K331" s="112">
        <v>670.30949999999996</v>
      </c>
      <c r="L331" s="112">
        <v>1878.14</v>
      </c>
      <c r="M331" s="66">
        <v>0</v>
      </c>
      <c r="N331" s="66">
        <v>0</v>
      </c>
      <c r="O331" s="66">
        <v>0</v>
      </c>
    </row>
    <row r="332" spans="1:15" ht="40.5" x14ac:dyDescent="0.3">
      <c r="A332" s="156">
        <f t="shared" si="129"/>
        <v>317</v>
      </c>
      <c r="B332" s="8" t="s">
        <v>57</v>
      </c>
      <c r="C332" s="84"/>
      <c r="D332" s="63"/>
      <c r="E332" s="65"/>
      <c r="F332" s="65"/>
      <c r="G332" s="65"/>
      <c r="H332" s="66">
        <f t="shared" si="154"/>
        <v>0</v>
      </c>
      <c r="I332" s="63">
        <v>0</v>
      </c>
      <c r="J332" s="63">
        <v>0</v>
      </c>
      <c r="K332" s="112">
        <v>0</v>
      </c>
      <c r="L332" s="112">
        <v>0</v>
      </c>
      <c r="M332" s="63">
        <v>0</v>
      </c>
      <c r="N332" s="63">
        <v>0</v>
      </c>
      <c r="O332" s="63">
        <v>0</v>
      </c>
    </row>
    <row r="333" spans="1:15" s="103" customFormat="1" ht="83.25" customHeight="1" x14ac:dyDescent="0.3">
      <c r="A333" s="156">
        <f t="shared" si="129"/>
        <v>318</v>
      </c>
      <c r="B333" s="80" t="s">
        <v>171</v>
      </c>
      <c r="C333" s="70" t="s">
        <v>69</v>
      </c>
      <c r="D333" s="102">
        <f>H334</f>
        <v>30840.79</v>
      </c>
      <c r="E333" s="72"/>
      <c r="F333" s="72">
        <v>2021</v>
      </c>
      <c r="G333" s="72">
        <v>2021</v>
      </c>
      <c r="H333" s="66"/>
      <c r="I333" s="66"/>
      <c r="J333" s="66"/>
      <c r="K333" s="112"/>
      <c r="L333" s="112"/>
      <c r="M333" s="66"/>
      <c r="N333" s="66"/>
      <c r="O333" s="66"/>
    </row>
    <row r="334" spans="1:15" ht="40.5" x14ac:dyDescent="0.3">
      <c r="A334" s="156">
        <f t="shared" ref="A334:A392" si="158">A333+1</f>
        <v>319</v>
      </c>
      <c r="B334" s="80" t="s">
        <v>173</v>
      </c>
      <c r="C334" s="70"/>
      <c r="D334" s="66"/>
      <c r="E334" s="69"/>
      <c r="F334" s="69"/>
      <c r="G334" s="69"/>
      <c r="H334" s="66">
        <f t="shared" ref="H334:H341" si="159">I334+J334+K334+L334+M334+N334+O334</f>
        <v>30840.79</v>
      </c>
      <c r="I334" s="63">
        <f t="shared" ref="I334:K334" si="160">I335+I336+I337+I338</f>
        <v>0</v>
      </c>
      <c r="J334" s="63">
        <f t="shared" si="160"/>
        <v>0</v>
      </c>
      <c r="K334" s="112">
        <f t="shared" si="160"/>
        <v>0</v>
      </c>
      <c r="L334" s="112">
        <f>L335+L336+L337+L338</f>
        <v>30840.79</v>
      </c>
      <c r="M334" s="66">
        <f>M335+M336+M337+M338</f>
        <v>0</v>
      </c>
      <c r="N334" s="66">
        <f>N335+N336+N337+N338</f>
        <v>0</v>
      </c>
      <c r="O334" s="66">
        <f>O335+O336+O337+O338</f>
        <v>0</v>
      </c>
    </row>
    <row r="335" spans="1:15" ht="20.25" x14ac:dyDescent="0.3">
      <c r="A335" s="156">
        <f t="shared" si="158"/>
        <v>320</v>
      </c>
      <c r="B335" s="80" t="s">
        <v>54</v>
      </c>
      <c r="C335" s="67"/>
      <c r="D335" s="66"/>
      <c r="E335" s="69"/>
      <c r="F335" s="69"/>
      <c r="G335" s="69"/>
      <c r="H335" s="66">
        <f t="shared" si="159"/>
        <v>0</v>
      </c>
      <c r="I335" s="63">
        <v>0</v>
      </c>
      <c r="J335" s="63">
        <v>0</v>
      </c>
      <c r="K335" s="112">
        <v>0</v>
      </c>
      <c r="L335" s="112">
        <v>0</v>
      </c>
      <c r="M335" s="66">
        <v>0</v>
      </c>
      <c r="N335" s="66">
        <v>0</v>
      </c>
      <c r="O335" s="66">
        <v>0</v>
      </c>
    </row>
    <row r="336" spans="1:15" ht="20.25" x14ac:dyDescent="0.3">
      <c r="A336" s="156">
        <f t="shared" si="158"/>
        <v>321</v>
      </c>
      <c r="B336" s="80" t="s">
        <v>55</v>
      </c>
      <c r="C336" s="67"/>
      <c r="D336" s="66"/>
      <c r="E336" s="69"/>
      <c r="F336" s="69"/>
      <c r="G336" s="69"/>
      <c r="H336" s="66">
        <f t="shared" si="159"/>
        <v>28628.84</v>
      </c>
      <c r="I336" s="63">
        <v>0</v>
      </c>
      <c r="J336" s="63">
        <v>0</v>
      </c>
      <c r="K336" s="112">
        <v>0</v>
      </c>
      <c r="L336" s="112">
        <v>28628.84</v>
      </c>
      <c r="M336" s="66">
        <v>0</v>
      </c>
      <c r="N336" s="66">
        <v>0</v>
      </c>
      <c r="O336" s="66">
        <v>0</v>
      </c>
    </row>
    <row r="337" spans="1:15" ht="20.25" x14ac:dyDescent="0.3">
      <c r="A337" s="156">
        <f t="shared" si="158"/>
        <v>322</v>
      </c>
      <c r="B337" s="80" t="s">
        <v>56</v>
      </c>
      <c r="C337" s="67"/>
      <c r="D337" s="66"/>
      <c r="E337" s="69"/>
      <c r="F337" s="69"/>
      <c r="G337" s="69"/>
      <c r="H337" s="66">
        <f t="shared" si="159"/>
        <v>2211.9499999999998</v>
      </c>
      <c r="I337" s="63">
        <v>0</v>
      </c>
      <c r="J337" s="63">
        <v>0</v>
      </c>
      <c r="K337" s="112">
        <v>0</v>
      </c>
      <c r="L337" s="112">
        <v>2211.9499999999998</v>
      </c>
      <c r="M337" s="66">
        <v>0</v>
      </c>
      <c r="N337" s="66">
        <v>0</v>
      </c>
      <c r="O337" s="66">
        <v>0</v>
      </c>
    </row>
    <row r="338" spans="1:15" ht="40.5" x14ac:dyDescent="0.3">
      <c r="A338" s="156">
        <f t="shared" si="158"/>
        <v>323</v>
      </c>
      <c r="B338" s="8" t="s">
        <v>57</v>
      </c>
      <c r="C338" s="104"/>
      <c r="D338" s="63"/>
      <c r="E338" s="65"/>
      <c r="F338" s="65"/>
      <c r="G338" s="65"/>
      <c r="H338" s="66">
        <f t="shared" si="159"/>
        <v>0</v>
      </c>
      <c r="I338" s="63">
        <v>0</v>
      </c>
      <c r="J338" s="63">
        <v>0</v>
      </c>
      <c r="K338" s="112">
        <v>0</v>
      </c>
      <c r="L338" s="112">
        <v>0</v>
      </c>
      <c r="M338" s="63">
        <v>0</v>
      </c>
      <c r="N338" s="63">
        <v>0</v>
      </c>
      <c r="O338" s="63">
        <v>0</v>
      </c>
    </row>
    <row r="339" spans="1:15" s="103" customFormat="1" ht="85.5" customHeight="1" x14ac:dyDescent="0.3">
      <c r="A339" s="156">
        <f t="shared" si="158"/>
        <v>324</v>
      </c>
      <c r="B339" s="80" t="s">
        <v>172</v>
      </c>
      <c r="C339" s="70" t="s">
        <v>69</v>
      </c>
      <c r="D339" s="102">
        <f>H340</f>
        <v>3379.13</v>
      </c>
      <c r="E339" s="72"/>
      <c r="F339" s="72">
        <v>2021</v>
      </c>
      <c r="G339" s="72">
        <v>2021</v>
      </c>
      <c r="H339" s="66"/>
      <c r="I339" s="66"/>
      <c r="J339" s="66"/>
      <c r="K339" s="112"/>
      <c r="L339" s="112"/>
      <c r="M339" s="66"/>
      <c r="N339" s="66"/>
      <c r="O339" s="66"/>
    </row>
    <row r="340" spans="1:15" ht="40.5" x14ac:dyDescent="0.3">
      <c r="A340" s="156">
        <f t="shared" si="158"/>
        <v>325</v>
      </c>
      <c r="B340" s="80" t="s">
        <v>169</v>
      </c>
      <c r="C340" s="70"/>
      <c r="D340" s="66"/>
      <c r="E340" s="69"/>
      <c r="F340" s="69"/>
      <c r="G340" s="69"/>
      <c r="H340" s="66">
        <f t="shared" si="159"/>
        <v>3379.13</v>
      </c>
      <c r="I340" s="63">
        <f t="shared" ref="I340:L340" si="161">I341+I342+I343+I344</f>
        <v>0</v>
      </c>
      <c r="J340" s="63">
        <f t="shared" si="161"/>
        <v>0</v>
      </c>
      <c r="K340" s="112">
        <f t="shared" si="161"/>
        <v>0</v>
      </c>
      <c r="L340" s="112">
        <f t="shared" si="161"/>
        <v>3379.13</v>
      </c>
      <c r="M340" s="66">
        <f>M341+M342+M343+M344</f>
        <v>0</v>
      </c>
      <c r="N340" s="66">
        <f>N341+N342+N343+N344</f>
        <v>0</v>
      </c>
      <c r="O340" s="66">
        <f>O341+O342+O343+O344</f>
        <v>0</v>
      </c>
    </row>
    <row r="341" spans="1:15" ht="20.25" x14ac:dyDescent="0.3">
      <c r="A341" s="156">
        <f t="shared" si="158"/>
        <v>326</v>
      </c>
      <c r="B341" s="80" t="s">
        <v>54</v>
      </c>
      <c r="C341" s="67"/>
      <c r="D341" s="66"/>
      <c r="E341" s="69"/>
      <c r="F341" s="69"/>
      <c r="G341" s="69"/>
      <c r="H341" s="66">
        <f t="shared" si="159"/>
        <v>0</v>
      </c>
      <c r="I341" s="63">
        <v>0</v>
      </c>
      <c r="J341" s="63">
        <v>0</v>
      </c>
      <c r="K341" s="112">
        <v>0</v>
      </c>
      <c r="L341" s="112">
        <v>0</v>
      </c>
      <c r="M341" s="66">
        <v>0</v>
      </c>
      <c r="N341" s="66">
        <v>0</v>
      </c>
      <c r="O341" s="66">
        <v>0</v>
      </c>
    </row>
    <row r="342" spans="1:15" ht="20.25" x14ac:dyDescent="0.3">
      <c r="A342" s="156">
        <f t="shared" si="158"/>
        <v>327</v>
      </c>
      <c r="B342" s="80" t="s">
        <v>55</v>
      </c>
      <c r="C342" s="67"/>
      <c r="D342" s="66"/>
      <c r="E342" s="69"/>
      <c r="F342" s="69"/>
      <c r="G342" s="69"/>
      <c r="H342" s="66">
        <f t="shared" ref="H342:H346" si="162">I342+J342+K342+L342+M342+N342+O342</f>
        <v>3136.78</v>
      </c>
      <c r="I342" s="63">
        <v>0</v>
      </c>
      <c r="J342" s="63">
        <v>0</v>
      </c>
      <c r="K342" s="112">
        <v>0</v>
      </c>
      <c r="L342" s="112">
        <v>3136.78</v>
      </c>
      <c r="M342" s="66">
        <v>0</v>
      </c>
      <c r="N342" s="66">
        <v>0</v>
      </c>
      <c r="O342" s="66">
        <v>0</v>
      </c>
    </row>
    <row r="343" spans="1:15" ht="20.25" x14ac:dyDescent="0.3">
      <c r="A343" s="156">
        <f t="shared" si="158"/>
        <v>328</v>
      </c>
      <c r="B343" s="80" t="s">
        <v>56</v>
      </c>
      <c r="C343" s="67"/>
      <c r="D343" s="66"/>
      <c r="E343" s="69"/>
      <c r="F343" s="69"/>
      <c r="G343" s="69"/>
      <c r="H343" s="66">
        <f t="shared" si="162"/>
        <v>242.35</v>
      </c>
      <c r="I343" s="63">
        <v>0</v>
      </c>
      <c r="J343" s="63">
        <v>0</v>
      </c>
      <c r="K343" s="112">
        <v>0</v>
      </c>
      <c r="L343" s="112">
        <v>242.35</v>
      </c>
      <c r="M343" s="66">
        <v>0</v>
      </c>
      <c r="N343" s="66">
        <v>0</v>
      </c>
      <c r="O343" s="66">
        <v>0</v>
      </c>
    </row>
    <row r="344" spans="1:15" ht="40.5" x14ac:dyDescent="0.3">
      <c r="A344" s="156">
        <f t="shared" si="158"/>
        <v>329</v>
      </c>
      <c r="B344" s="8" t="s">
        <v>57</v>
      </c>
      <c r="C344" s="104"/>
      <c r="D344" s="63"/>
      <c r="E344" s="65"/>
      <c r="F344" s="65"/>
      <c r="G344" s="65"/>
      <c r="H344" s="66">
        <f t="shared" si="162"/>
        <v>0</v>
      </c>
      <c r="I344" s="63">
        <v>0</v>
      </c>
      <c r="J344" s="63">
        <v>0</v>
      </c>
      <c r="K344" s="112">
        <v>0</v>
      </c>
      <c r="L344" s="112">
        <v>0</v>
      </c>
      <c r="M344" s="63">
        <v>0</v>
      </c>
      <c r="N344" s="63">
        <v>0</v>
      </c>
      <c r="O344" s="63">
        <v>0</v>
      </c>
    </row>
    <row r="345" spans="1:15" s="103" customFormat="1" ht="81" x14ac:dyDescent="0.3">
      <c r="A345" s="156">
        <f t="shared" si="158"/>
        <v>330</v>
      </c>
      <c r="B345" s="80" t="s">
        <v>174</v>
      </c>
      <c r="C345" s="70" t="s">
        <v>69</v>
      </c>
      <c r="D345" s="102">
        <f>H346</f>
        <v>14176.2619</v>
      </c>
      <c r="E345" s="72"/>
      <c r="F345" s="72">
        <v>2020</v>
      </c>
      <c r="G345" s="72">
        <v>2021</v>
      </c>
      <c r="H345" s="66"/>
      <c r="I345" s="66"/>
      <c r="J345" s="66"/>
      <c r="K345" s="112"/>
      <c r="L345" s="112"/>
      <c r="M345" s="66"/>
      <c r="N345" s="66"/>
      <c r="O345" s="66"/>
    </row>
    <row r="346" spans="1:15" ht="40.5" x14ac:dyDescent="0.3">
      <c r="A346" s="156">
        <f t="shared" si="158"/>
        <v>331</v>
      </c>
      <c r="B346" s="80" t="s">
        <v>170</v>
      </c>
      <c r="C346" s="70"/>
      <c r="D346" s="66"/>
      <c r="E346" s="69"/>
      <c r="F346" s="69"/>
      <c r="G346" s="69"/>
      <c r="H346" s="66">
        <f t="shared" si="162"/>
        <v>14176.2619</v>
      </c>
      <c r="I346" s="63">
        <f t="shared" ref="I346:L346" si="163">I347+I348+I349+I350</f>
        <v>0</v>
      </c>
      <c r="J346" s="63">
        <f t="shared" si="163"/>
        <v>0</v>
      </c>
      <c r="K346" s="112">
        <f t="shared" si="163"/>
        <v>507.9119</v>
      </c>
      <c r="L346" s="112">
        <f t="shared" si="163"/>
        <v>13668.35</v>
      </c>
      <c r="M346" s="66">
        <f>M347+M348+M349+M350</f>
        <v>0</v>
      </c>
      <c r="N346" s="66">
        <f>N347+N348+N349+N350</f>
        <v>0</v>
      </c>
      <c r="O346" s="66">
        <f>O347+O348+O349+O350</f>
        <v>0</v>
      </c>
    </row>
    <row r="347" spans="1:15" ht="20.25" x14ac:dyDescent="0.3">
      <c r="A347" s="156">
        <f t="shared" si="158"/>
        <v>332</v>
      </c>
      <c r="B347" s="80" t="s">
        <v>54</v>
      </c>
      <c r="C347" s="67"/>
      <c r="D347" s="66"/>
      <c r="E347" s="69"/>
      <c r="F347" s="69"/>
      <c r="G347" s="69"/>
      <c r="H347" s="66">
        <f>I347+J347+K347+L347+M347+N347+O347</f>
        <v>0</v>
      </c>
      <c r="I347" s="63">
        <v>0</v>
      </c>
      <c r="J347" s="63">
        <v>0</v>
      </c>
      <c r="K347" s="112">
        <v>0</v>
      </c>
      <c r="L347" s="112">
        <v>0</v>
      </c>
      <c r="M347" s="66">
        <v>0</v>
      </c>
      <c r="N347" s="66">
        <v>0</v>
      </c>
      <c r="O347" s="66">
        <v>0</v>
      </c>
    </row>
    <row r="348" spans="1:15" ht="20.25" x14ac:dyDescent="0.3">
      <c r="A348" s="156">
        <f t="shared" si="158"/>
        <v>333</v>
      </c>
      <c r="B348" s="80" t="s">
        <v>55</v>
      </c>
      <c r="C348" s="67"/>
      <c r="D348" s="66"/>
      <c r="E348" s="69"/>
      <c r="F348" s="69"/>
      <c r="G348" s="69"/>
      <c r="H348" s="66">
        <f>I348+J348+K348+L348+M348+N348+O348</f>
        <v>12688.04</v>
      </c>
      <c r="I348" s="63">
        <v>0</v>
      </c>
      <c r="J348" s="63">
        <v>0</v>
      </c>
      <c r="K348" s="112">
        <v>0</v>
      </c>
      <c r="L348" s="112">
        <v>12688.04</v>
      </c>
      <c r="M348" s="66">
        <v>0</v>
      </c>
      <c r="N348" s="66">
        <v>0</v>
      </c>
      <c r="O348" s="66">
        <v>0</v>
      </c>
    </row>
    <row r="349" spans="1:15" ht="20.25" x14ac:dyDescent="0.3">
      <c r="A349" s="156">
        <f t="shared" si="158"/>
        <v>334</v>
      </c>
      <c r="B349" s="80" t="s">
        <v>56</v>
      </c>
      <c r="C349" s="67"/>
      <c r="D349" s="66"/>
      <c r="E349" s="69"/>
      <c r="F349" s="69"/>
      <c r="G349" s="69"/>
      <c r="H349" s="66">
        <f>I349+J349+K349+L349+M349+N349+O349</f>
        <v>1488.2219</v>
      </c>
      <c r="I349" s="63">
        <v>0</v>
      </c>
      <c r="J349" s="63">
        <v>0</v>
      </c>
      <c r="K349" s="112">
        <v>507.9119</v>
      </c>
      <c r="L349" s="112">
        <v>980.31</v>
      </c>
      <c r="M349" s="66">
        <v>0</v>
      </c>
      <c r="N349" s="66">
        <v>0</v>
      </c>
      <c r="O349" s="66">
        <v>0</v>
      </c>
    </row>
    <row r="350" spans="1:15" ht="40.5" x14ac:dyDescent="0.3">
      <c r="A350" s="156">
        <f t="shared" si="158"/>
        <v>335</v>
      </c>
      <c r="B350" s="8" t="s">
        <v>57</v>
      </c>
      <c r="C350" s="104"/>
      <c r="D350" s="63"/>
      <c r="E350" s="65"/>
      <c r="F350" s="65"/>
      <c r="G350" s="65"/>
      <c r="H350" s="66">
        <f t="shared" ref="H350" si="164">I350+J350+K350+L350+M350+N350+O350</f>
        <v>0</v>
      </c>
      <c r="I350" s="63">
        <v>0</v>
      </c>
      <c r="J350" s="63">
        <v>0</v>
      </c>
      <c r="K350" s="112">
        <v>0</v>
      </c>
      <c r="L350" s="112">
        <v>0</v>
      </c>
      <c r="M350" s="63">
        <v>0</v>
      </c>
      <c r="N350" s="63">
        <v>0</v>
      </c>
      <c r="O350" s="63">
        <v>0</v>
      </c>
    </row>
    <row r="351" spans="1:15" ht="20.25" x14ac:dyDescent="0.25">
      <c r="A351" s="156">
        <f t="shared" si="158"/>
        <v>336</v>
      </c>
      <c r="B351" s="220" t="s">
        <v>101</v>
      </c>
      <c r="C351" s="221"/>
      <c r="D351" s="221"/>
      <c r="E351" s="221"/>
      <c r="F351" s="221"/>
      <c r="G351" s="221"/>
      <c r="H351" s="221"/>
      <c r="I351" s="221"/>
      <c r="J351" s="221"/>
      <c r="K351" s="221"/>
      <c r="L351" s="221"/>
      <c r="M351" s="221"/>
      <c r="N351" s="221"/>
      <c r="O351" s="221"/>
    </row>
    <row r="352" spans="1:15" ht="60.75" x14ac:dyDescent="0.3">
      <c r="A352" s="156">
        <f t="shared" si="158"/>
        <v>337</v>
      </c>
      <c r="B352" s="74" t="s">
        <v>314</v>
      </c>
      <c r="C352" s="75"/>
      <c r="D352" s="75"/>
      <c r="E352" s="75"/>
      <c r="F352" s="75"/>
      <c r="G352" s="75"/>
      <c r="H352" s="76">
        <f>SUM(I352:O352)</f>
        <v>325000</v>
      </c>
      <c r="I352" s="76">
        <f t="shared" ref="I352:J352" si="165">I353+I354+I355+I356</f>
        <v>0</v>
      </c>
      <c r="J352" s="76">
        <f t="shared" si="165"/>
        <v>0</v>
      </c>
      <c r="K352" s="107">
        <f>K353+K354+K355+K356</f>
        <v>0</v>
      </c>
      <c r="L352" s="107">
        <f>L353+L354+L355+L356</f>
        <v>0</v>
      </c>
      <c r="M352" s="76">
        <f t="shared" ref="M352:O352" si="166">M353+M354+M355+M356</f>
        <v>0</v>
      </c>
      <c r="N352" s="76">
        <f t="shared" si="166"/>
        <v>200000</v>
      </c>
      <c r="O352" s="76">
        <f t="shared" si="166"/>
        <v>125000</v>
      </c>
    </row>
    <row r="353" spans="1:15" ht="20.25" x14ac:dyDescent="0.3">
      <c r="A353" s="156">
        <f t="shared" si="158"/>
        <v>338</v>
      </c>
      <c r="B353" s="74" t="s">
        <v>54</v>
      </c>
      <c r="C353" s="75"/>
      <c r="D353" s="75"/>
      <c r="E353" s="75"/>
      <c r="F353" s="75"/>
      <c r="G353" s="75"/>
      <c r="H353" s="76">
        <f t="shared" ref="H353:H356" si="167">SUM(I353:O353)</f>
        <v>0</v>
      </c>
      <c r="I353" s="107">
        <f>I359+I365+I371+I377+I383+I389</f>
        <v>0</v>
      </c>
      <c r="J353" s="107">
        <f t="shared" ref="J353:O353" si="168">J359+J365+J371+J377+J383+J389</f>
        <v>0</v>
      </c>
      <c r="K353" s="107">
        <f t="shared" si="168"/>
        <v>0</v>
      </c>
      <c r="L353" s="107">
        <f t="shared" si="168"/>
        <v>0</v>
      </c>
      <c r="M353" s="107">
        <f t="shared" si="168"/>
        <v>0</v>
      </c>
      <c r="N353" s="107">
        <f t="shared" si="168"/>
        <v>0</v>
      </c>
      <c r="O353" s="107">
        <f t="shared" si="168"/>
        <v>0</v>
      </c>
    </row>
    <row r="354" spans="1:15" ht="20.25" x14ac:dyDescent="0.3">
      <c r="A354" s="156">
        <f t="shared" si="158"/>
        <v>339</v>
      </c>
      <c r="B354" s="74" t="s">
        <v>55</v>
      </c>
      <c r="C354" s="75"/>
      <c r="D354" s="75"/>
      <c r="E354" s="75"/>
      <c r="F354" s="75"/>
      <c r="G354" s="75"/>
      <c r="H354" s="76">
        <f t="shared" si="167"/>
        <v>308750</v>
      </c>
      <c r="I354" s="107">
        <f t="shared" ref="I354:O354" si="169">I360+I366+I372+I378+I384+I390</f>
        <v>0</v>
      </c>
      <c r="J354" s="107">
        <f t="shared" si="169"/>
        <v>0</v>
      </c>
      <c r="K354" s="107">
        <f t="shared" si="169"/>
        <v>0</v>
      </c>
      <c r="L354" s="107">
        <f t="shared" si="169"/>
        <v>0</v>
      </c>
      <c r="M354" s="107">
        <f t="shared" si="169"/>
        <v>0</v>
      </c>
      <c r="N354" s="107">
        <f t="shared" si="169"/>
        <v>190000</v>
      </c>
      <c r="O354" s="107">
        <f t="shared" si="169"/>
        <v>118750</v>
      </c>
    </row>
    <row r="355" spans="1:15" ht="20.25" x14ac:dyDescent="0.3">
      <c r="A355" s="156">
        <f t="shared" si="158"/>
        <v>340</v>
      </c>
      <c r="B355" s="74" t="s">
        <v>56</v>
      </c>
      <c r="C355" s="75"/>
      <c r="D355" s="77"/>
      <c r="E355" s="75"/>
      <c r="F355" s="75"/>
      <c r="G355" s="75"/>
      <c r="H355" s="76">
        <f t="shared" si="167"/>
        <v>16250</v>
      </c>
      <c r="I355" s="107">
        <f t="shared" ref="I355:O355" si="170">I361+I367+I373+I379+I385+I391</f>
        <v>0</v>
      </c>
      <c r="J355" s="107">
        <f t="shared" si="170"/>
        <v>0</v>
      </c>
      <c r="K355" s="107">
        <f t="shared" si="170"/>
        <v>0</v>
      </c>
      <c r="L355" s="107">
        <f t="shared" si="170"/>
        <v>0</v>
      </c>
      <c r="M355" s="107">
        <f t="shared" si="170"/>
        <v>0</v>
      </c>
      <c r="N355" s="107">
        <f t="shared" si="170"/>
        <v>10000</v>
      </c>
      <c r="O355" s="107">
        <f t="shared" si="170"/>
        <v>6250</v>
      </c>
    </row>
    <row r="356" spans="1:15" ht="40.5" x14ac:dyDescent="0.3">
      <c r="A356" s="156">
        <f t="shared" si="158"/>
        <v>341</v>
      </c>
      <c r="B356" s="74" t="s">
        <v>57</v>
      </c>
      <c r="C356" s="75"/>
      <c r="D356" s="77"/>
      <c r="E356" s="75"/>
      <c r="F356" s="75"/>
      <c r="G356" s="75"/>
      <c r="H356" s="76">
        <f t="shared" si="167"/>
        <v>0</v>
      </c>
      <c r="I356" s="107">
        <f t="shared" ref="I356:O356" si="171">I362+I368+I374+I380+I386+I392</f>
        <v>0</v>
      </c>
      <c r="J356" s="107">
        <f t="shared" si="171"/>
        <v>0</v>
      </c>
      <c r="K356" s="107">
        <f t="shared" si="171"/>
        <v>0</v>
      </c>
      <c r="L356" s="107">
        <f t="shared" si="171"/>
        <v>0</v>
      </c>
      <c r="M356" s="107">
        <f t="shared" si="171"/>
        <v>0</v>
      </c>
      <c r="N356" s="107">
        <f t="shared" si="171"/>
        <v>0</v>
      </c>
      <c r="O356" s="107">
        <f t="shared" si="171"/>
        <v>0</v>
      </c>
    </row>
    <row r="357" spans="1:15" ht="101.25" x14ac:dyDescent="0.3">
      <c r="A357" s="156">
        <f t="shared" si="158"/>
        <v>342</v>
      </c>
      <c r="B357" s="67" t="s">
        <v>315</v>
      </c>
      <c r="C357" s="70" t="s">
        <v>293</v>
      </c>
      <c r="D357" s="71">
        <f>H358</f>
        <v>200000</v>
      </c>
      <c r="E357" s="69"/>
      <c r="F357" s="73">
        <v>2023</v>
      </c>
      <c r="G357" s="73">
        <v>2023</v>
      </c>
      <c r="H357" s="66"/>
      <c r="I357" s="66"/>
      <c r="J357" s="66"/>
      <c r="K357" s="112"/>
      <c r="L357" s="112"/>
      <c r="M357" s="66"/>
      <c r="N357" s="66"/>
      <c r="O357" s="66"/>
    </row>
    <row r="358" spans="1:15" ht="40.5" x14ac:dyDescent="0.3">
      <c r="A358" s="156">
        <f t="shared" si="158"/>
        <v>343</v>
      </c>
      <c r="B358" s="67" t="s">
        <v>59</v>
      </c>
      <c r="C358" s="67"/>
      <c r="D358" s="66"/>
      <c r="E358" s="69"/>
      <c r="F358" s="69"/>
      <c r="G358" s="69"/>
      <c r="H358" s="66">
        <f t="shared" ref="H358" si="172">I358+J358+K358+L358+M358+N358+O358</f>
        <v>200000</v>
      </c>
      <c r="I358" s="66">
        <f t="shared" ref="I358:O358" si="173">I359+I360+I361+I362</f>
        <v>0</v>
      </c>
      <c r="J358" s="66">
        <f t="shared" si="173"/>
        <v>0</v>
      </c>
      <c r="K358" s="112">
        <f t="shared" si="173"/>
        <v>0</v>
      </c>
      <c r="L358" s="112">
        <f t="shared" si="173"/>
        <v>0</v>
      </c>
      <c r="M358" s="66">
        <f t="shared" si="173"/>
        <v>0</v>
      </c>
      <c r="N358" s="66">
        <f t="shared" si="173"/>
        <v>200000</v>
      </c>
      <c r="O358" s="66">
        <f t="shared" si="173"/>
        <v>0</v>
      </c>
    </row>
    <row r="359" spans="1:15" ht="20.25" x14ac:dyDescent="0.3">
      <c r="A359" s="156">
        <f t="shared" si="158"/>
        <v>344</v>
      </c>
      <c r="B359" s="67" t="s">
        <v>54</v>
      </c>
      <c r="C359" s="67"/>
      <c r="D359" s="66"/>
      <c r="E359" s="69"/>
      <c r="F359" s="69"/>
      <c r="G359" s="69"/>
      <c r="H359" s="66">
        <f>I359+J359+K359+L359+M359+N359+O359</f>
        <v>0</v>
      </c>
      <c r="I359" s="66">
        <v>0</v>
      </c>
      <c r="J359" s="66">
        <v>0</v>
      </c>
      <c r="K359" s="112">
        <v>0</v>
      </c>
      <c r="L359" s="112">
        <v>0</v>
      </c>
      <c r="M359" s="66">
        <v>0</v>
      </c>
      <c r="N359" s="66">
        <v>0</v>
      </c>
      <c r="O359" s="66">
        <v>0</v>
      </c>
    </row>
    <row r="360" spans="1:15" ht="20.25" x14ac:dyDescent="0.3">
      <c r="A360" s="156">
        <f t="shared" si="158"/>
        <v>345</v>
      </c>
      <c r="B360" s="67" t="s">
        <v>55</v>
      </c>
      <c r="C360" s="67"/>
      <c r="D360" s="66"/>
      <c r="E360" s="69"/>
      <c r="F360" s="69"/>
      <c r="G360" s="69"/>
      <c r="H360" s="66">
        <f t="shared" ref="H360:H362" si="174">I360+J360+K360+L360+M360+N360+O360</f>
        <v>190000</v>
      </c>
      <c r="I360" s="66">
        <v>0</v>
      </c>
      <c r="J360" s="66">
        <v>0</v>
      </c>
      <c r="K360" s="112">
        <v>0</v>
      </c>
      <c r="L360" s="112">
        <v>0</v>
      </c>
      <c r="M360" s="66">
        <v>0</v>
      </c>
      <c r="N360" s="66">
        <v>190000</v>
      </c>
      <c r="O360" s="66">
        <v>0</v>
      </c>
    </row>
    <row r="361" spans="1:15" ht="20.25" x14ac:dyDescent="0.3">
      <c r="A361" s="156">
        <f t="shared" si="158"/>
        <v>346</v>
      </c>
      <c r="B361" s="67" t="s">
        <v>56</v>
      </c>
      <c r="C361" s="67"/>
      <c r="D361" s="66"/>
      <c r="E361" s="69"/>
      <c r="F361" s="69"/>
      <c r="G361" s="69"/>
      <c r="H361" s="66">
        <f t="shared" si="174"/>
        <v>10000</v>
      </c>
      <c r="I361" s="66">
        <v>0</v>
      </c>
      <c r="J361" s="66">
        <v>0</v>
      </c>
      <c r="K361" s="112">
        <v>0</v>
      </c>
      <c r="L361" s="112">
        <v>0</v>
      </c>
      <c r="M361" s="63">
        <v>0</v>
      </c>
      <c r="N361" s="63">
        <v>10000</v>
      </c>
      <c r="O361" s="63">
        <v>0</v>
      </c>
    </row>
    <row r="362" spans="1:15" ht="40.5" x14ac:dyDescent="0.3">
      <c r="A362" s="156">
        <f t="shared" si="158"/>
        <v>347</v>
      </c>
      <c r="B362" s="67" t="s">
        <v>57</v>
      </c>
      <c r="C362" s="67"/>
      <c r="D362" s="66"/>
      <c r="E362" s="69"/>
      <c r="F362" s="69"/>
      <c r="G362" s="69"/>
      <c r="H362" s="66">
        <f t="shared" si="174"/>
        <v>0</v>
      </c>
      <c r="I362" s="66">
        <v>0</v>
      </c>
      <c r="J362" s="66">
        <v>0</v>
      </c>
      <c r="K362" s="112">
        <v>0</v>
      </c>
      <c r="L362" s="112">
        <v>0</v>
      </c>
      <c r="M362" s="66">
        <v>0</v>
      </c>
      <c r="N362" s="66">
        <v>0</v>
      </c>
      <c r="O362" s="66">
        <v>0</v>
      </c>
    </row>
    <row r="363" spans="1:15" ht="121.5" x14ac:dyDescent="0.3">
      <c r="A363" s="156">
        <f t="shared" si="158"/>
        <v>348</v>
      </c>
      <c r="B363" s="108" t="s">
        <v>316</v>
      </c>
      <c r="C363" s="70" t="s">
        <v>98</v>
      </c>
      <c r="D363" s="71">
        <f>H364</f>
        <v>25000</v>
      </c>
      <c r="E363" s="69"/>
      <c r="F363" s="73">
        <v>2024</v>
      </c>
      <c r="G363" s="73">
        <v>2024</v>
      </c>
      <c r="H363" s="66"/>
      <c r="I363" s="66"/>
      <c r="J363" s="66"/>
      <c r="K363" s="112"/>
      <c r="L363" s="112"/>
      <c r="M363" s="66"/>
      <c r="N363" s="66"/>
      <c r="O363" s="66"/>
    </row>
    <row r="364" spans="1:15" ht="40.5" x14ac:dyDescent="0.3">
      <c r="A364" s="156">
        <f t="shared" si="158"/>
        <v>349</v>
      </c>
      <c r="B364" s="67" t="s">
        <v>61</v>
      </c>
      <c r="C364" s="67"/>
      <c r="D364" s="66"/>
      <c r="E364" s="69"/>
      <c r="F364" s="69"/>
      <c r="G364" s="69"/>
      <c r="H364" s="66">
        <f t="shared" ref="H364" si="175">I364+J364+K364+L364+M364+N364+O364</f>
        <v>25000</v>
      </c>
      <c r="I364" s="66">
        <f t="shared" ref="I364:O364" si="176">I365+I366+I367+I368</f>
        <v>0</v>
      </c>
      <c r="J364" s="66">
        <f t="shared" si="176"/>
        <v>0</v>
      </c>
      <c r="K364" s="112">
        <f t="shared" si="176"/>
        <v>0</v>
      </c>
      <c r="L364" s="112">
        <f t="shared" si="176"/>
        <v>0</v>
      </c>
      <c r="M364" s="66">
        <f t="shared" si="176"/>
        <v>0</v>
      </c>
      <c r="N364" s="66">
        <f t="shared" si="176"/>
        <v>0</v>
      </c>
      <c r="O364" s="66">
        <f t="shared" si="176"/>
        <v>25000</v>
      </c>
    </row>
    <row r="365" spans="1:15" ht="20.25" x14ac:dyDescent="0.3">
      <c r="A365" s="156">
        <f t="shared" si="158"/>
        <v>350</v>
      </c>
      <c r="B365" s="67" t="s">
        <v>54</v>
      </c>
      <c r="C365" s="67"/>
      <c r="D365" s="66"/>
      <c r="E365" s="69"/>
      <c r="F365" s="69"/>
      <c r="G365" s="69"/>
      <c r="H365" s="66">
        <f>I365+J365+K365+L365+M365+N365+O365</f>
        <v>0</v>
      </c>
      <c r="I365" s="66">
        <v>0</v>
      </c>
      <c r="J365" s="66">
        <v>0</v>
      </c>
      <c r="K365" s="112">
        <v>0</v>
      </c>
      <c r="L365" s="112">
        <v>0</v>
      </c>
      <c r="M365" s="66">
        <v>0</v>
      </c>
      <c r="N365" s="66">
        <v>0</v>
      </c>
      <c r="O365" s="66">
        <v>0</v>
      </c>
    </row>
    <row r="366" spans="1:15" ht="20.25" x14ac:dyDescent="0.3">
      <c r="A366" s="156">
        <f t="shared" si="158"/>
        <v>351</v>
      </c>
      <c r="B366" s="67" t="s">
        <v>55</v>
      </c>
      <c r="C366" s="67"/>
      <c r="D366" s="66"/>
      <c r="E366" s="69"/>
      <c r="F366" s="69"/>
      <c r="G366" s="69"/>
      <c r="H366" s="66">
        <f t="shared" ref="H366:H368" si="177">I366+J366+K366+L366+M366+N366+O366</f>
        <v>23750</v>
      </c>
      <c r="I366" s="66">
        <v>0</v>
      </c>
      <c r="J366" s="66">
        <v>0</v>
      </c>
      <c r="K366" s="112">
        <v>0</v>
      </c>
      <c r="L366" s="112">
        <v>0</v>
      </c>
      <c r="M366" s="66">
        <v>0</v>
      </c>
      <c r="N366" s="66">
        <v>0</v>
      </c>
      <c r="O366" s="66">
        <v>23750</v>
      </c>
    </row>
    <row r="367" spans="1:15" ht="20.25" x14ac:dyDescent="0.3">
      <c r="A367" s="156">
        <f t="shared" si="158"/>
        <v>352</v>
      </c>
      <c r="B367" s="67" t="s">
        <v>56</v>
      </c>
      <c r="C367" s="67"/>
      <c r="D367" s="66"/>
      <c r="E367" s="69"/>
      <c r="F367" s="69"/>
      <c r="G367" s="69"/>
      <c r="H367" s="66">
        <f t="shared" si="177"/>
        <v>1250</v>
      </c>
      <c r="I367" s="66">
        <v>0</v>
      </c>
      <c r="J367" s="66">
        <v>0</v>
      </c>
      <c r="K367" s="112">
        <v>0</v>
      </c>
      <c r="L367" s="112">
        <v>0</v>
      </c>
      <c r="M367" s="63">
        <v>0</v>
      </c>
      <c r="N367" s="63">
        <v>0</v>
      </c>
      <c r="O367" s="63">
        <v>1250</v>
      </c>
    </row>
    <row r="368" spans="1:15" ht="40.5" x14ac:dyDescent="0.3">
      <c r="A368" s="156">
        <f t="shared" si="158"/>
        <v>353</v>
      </c>
      <c r="B368" s="67" t="s">
        <v>57</v>
      </c>
      <c r="C368" s="67"/>
      <c r="D368" s="66"/>
      <c r="E368" s="69"/>
      <c r="F368" s="69"/>
      <c r="G368" s="69"/>
      <c r="H368" s="66">
        <f t="shared" si="177"/>
        <v>0</v>
      </c>
      <c r="I368" s="66">
        <v>0</v>
      </c>
      <c r="J368" s="66">
        <v>0</v>
      </c>
      <c r="K368" s="112">
        <v>0</v>
      </c>
      <c r="L368" s="112">
        <v>0</v>
      </c>
      <c r="M368" s="66">
        <v>0</v>
      </c>
      <c r="N368" s="66">
        <v>0</v>
      </c>
      <c r="O368" s="66">
        <v>0</v>
      </c>
    </row>
    <row r="369" spans="1:15" ht="101.25" x14ac:dyDescent="0.3">
      <c r="A369" s="156">
        <f t="shared" si="158"/>
        <v>354</v>
      </c>
      <c r="B369" s="108" t="s">
        <v>317</v>
      </c>
      <c r="C369" s="70" t="s">
        <v>319</v>
      </c>
      <c r="D369" s="71">
        <f>H370</f>
        <v>25000</v>
      </c>
      <c r="E369" s="69"/>
      <c r="F369" s="73">
        <v>2024</v>
      </c>
      <c r="G369" s="73">
        <v>2024</v>
      </c>
      <c r="H369" s="66"/>
      <c r="I369" s="66"/>
      <c r="J369" s="66"/>
      <c r="K369" s="112"/>
      <c r="L369" s="112"/>
      <c r="M369" s="66"/>
      <c r="N369" s="66"/>
      <c r="O369" s="66"/>
    </row>
    <row r="370" spans="1:15" ht="40.5" x14ac:dyDescent="0.3">
      <c r="A370" s="156">
        <f t="shared" si="158"/>
        <v>355</v>
      </c>
      <c r="B370" s="67" t="s">
        <v>62</v>
      </c>
      <c r="C370" s="67"/>
      <c r="D370" s="66"/>
      <c r="E370" s="69"/>
      <c r="F370" s="69"/>
      <c r="G370" s="69"/>
      <c r="H370" s="66">
        <f t="shared" ref="H370" si="178">I370+J370+K370+L370+M370+N370+O370</f>
        <v>25000</v>
      </c>
      <c r="I370" s="66">
        <f t="shared" ref="I370:O370" si="179">I371+I372+I373+I374</f>
        <v>0</v>
      </c>
      <c r="J370" s="66">
        <f t="shared" si="179"/>
        <v>0</v>
      </c>
      <c r="K370" s="112">
        <f t="shared" si="179"/>
        <v>0</v>
      </c>
      <c r="L370" s="112">
        <f t="shared" si="179"/>
        <v>0</v>
      </c>
      <c r="M370" s="66">
        <f t="shared" si="179"/>
        <v>0</v>
      </c>
      <c r="N370" s="66">
        <f t="shared" si="179"/>
        <v>0</v>
      </c>
      <c r="O370" s="66">
        <f t="shared" si="179"/>
        <v>25000</v>
      </c>
    </row>
    <row r="371" spans="1:15" ht="20.25" x14ac:dyDescent="0.3">
      <c r="A371" s="156">
        <f t="shared" si="158"/>
        <v>356</v>
      </c>
      <c r="B371" s="67" t="s">
        <v>54</v>
      </c>
      <c r="C371" s="67"/>
      <c r="D371" s="66"/>
      <c r="E371" s="69"/>
      <c r="F371" s="69"/>
      <c r="G371" s="69"/>
      <c r="H371" s="66">
        <f>I371+J371+K371+L371+M371+N371+O371</f>
        <v>0</v>
      </c>
      <c r="I371" s="66">
        <v>0</v>
      </c>
      <c r="J371" s="66">
        <v>0</v>
      </c>
      <c r="K371" s="112">
        <v>0</v>
      </c>
      <c r="L371" s="112">
        <v>0</v>
      </c>
      <c r="M371" s="66">
        <v>0</v>
      </c>
      <c r="N371" s="66">
        <v>0</v>
      </c>
      <c r="O371" s="66">
        <v>0</v>
      </c>
    </row>
    <row r="372" spans="1:15" ht="20.25" x14ac:dyDescent="0.3">
      <c r="A372" s="156">
        <f t="shared" si="158"/>
        <v>357</v>
      </c>
      <c r="B372" s="67" t="s">
        <v>55</v>
      </c>
      <c r="C372" s="67"/>
      <c r="D372" s="66"/>
      <c r="E372" s="69"/>
      <c r="F372" s="69"/>
      <c r="G372" s="69"/>
      <c r="H372" s="66">
        <f t="shared" ref="H372:H374" si="180">I372+J372+K372+L372+M372+N372+O372</f>
        <v>23750</v>
      </c>
      <c r="I372" s="66">
        <v>0</v>
      </c>
      <c r="J372" s="66">
        <v>0</v>
      </c>
      <c r="K372" s="112">
        <v>0</v>
      </c>
      <c r="L372" s="112">
        <v>0</v>
      </c>
      <c r="M372" s="66">
        <v>0</v>
      </c>
      <c r="N372" s="66">
        <v>0</v>
      </c>
      <c r="O372" s="66">
        <v>23750</v>
      </c>
    </row>
    <row r="373" spans="1:15" ht="20.25" x14ac:dyDescent="0.3">
      <c r="A373" s="156">
        <f t="shared" si="158"/>
        <v>358</v>
      </c>
      <c r="B373" s="67" t="s">
        <v>56</v>
      </c>
      <c r="C373" s="67"/>
      <c r="D373" s="66"/>
      <c r="E373" s="69"/>
      <c r="F373" s="69"/>
      <c r="G373" s="69"/>
      <c r="H373" s="66">
        <f t="shared" si="180"/>
        <v>1250</v>
      </c>
      <c r="I373" s="66">
        <v>0</v>
      </c>
      <c r="J373" s="66">
        <v>0</v>
      </c>
      <c r="K373" s="112">
        <v>0</v>
      </c>
      <c r="L373" s="112">
        <v>0</v>
      </c>
      <c r="M373" s="63">
        <v>0</v>
      </c>
      <c r="N373" s="63">
        <v>0</v>
      </c>
      <c r="O373" s="63">
        <v>1250</v>
      </c>
    </row>
    <row r="374" spans="1:15" ht="40.5" x14ac:dyDescent="0.3">
      <c r="A374" s="156">
        <f t="shared" si="158"/>
        <v>359</v>
      </c>
      <c r="B374" s="67" t="s">
        <v>57</v>
      </c>
      <c r="C374" s="67"/>
      <c r="D374" s="66"/>
      <c r="E374" s="69"/>
      <c r="F374" s="69"/>
      <c r="G374" s="69"/>
      <c r="H374" s="66">
        <f t="shared" si="180"/>
        <v>0</v>
      </c>
      <c r="I374" s="66">
        <v>0</v>
      </c>
      <c r="J374" s="66">
        <v>0</v>
      </c>
      <c r="K374" s="112">
        <v>0</v>
      </c>
      <c r="L374" s="112">
        <v>0</v>
      </c>
      <c r="M374" s="66">
        <v>0</v>
      </c>
      <c r="N374" s="66">
        <v>0</v>
      </c>
      <c r="O374" s="66">
        <v>0</v>
      </c>
    </row>
    <row r="375" spans="1:15" ht="101.25" x14ac:dyDescent="0.3">
      <c r="A375" s="156">
        <f t="shared" si="158"/>
        <v>360</v>
      </c>
      <c r="B375" s="108" t="s">
        <v>318</v>
      </c>
      <c r="C375" s="70" t="s">
        <v>320</v>
      </c>
      <c r="D375" s="71">
        <f>H376</f>
        <v>25000</v>
      </c>
      <c r="E375" s="69"/>
      <c r="F375" s="73">
        <v>2024</v>
      </c>
      <c r="G375" s="73">
        <v>2024</v>
      </c>
      <c r="H375" s="66"/>
      <c r="I375" s="66"/>
      <c r="J375" s="66"/>
      <c r="K375" s="112"/>
      <c r="L375" s="112"/>
      <c r="M375" s="66"/>
      <c r="N375" s="66"/>
      <c r="O375" s="66"/>
    </row>
    <row r="376" spans="1:15" ht="40.5" x14ac:dyDescent="0.3">
      <c r="A376" s="156">
        <f t="shared" si="158"/>
        <v>361</v>
      </c>
      <c r="B376" s="67" t="s">
        <v>64</v>
      </c>
      <c r="C376" s="67"/>
      <c r="D376" s="66"/>
      <c r="E376" s="69"/>
      <c r="F376" s="69"/>
      <c r="G376" s="69"/>
      <c r="H376" s="66">
        <f t="shared" ref="H376" si="181">I376+J376+K376+L376+M376+N376+O376</f>
        <v>25000</v>
      </c>
      <c r="I376" s="66">
        <f t="shared" ref="I376:O376" si="182">I377+I378+I379+I380</f>
        <v>0</v>
      </c>
      <c r="J376" s="66">
        <f t="shared" si="182"/>
        <v>0</v>
      </c>
      <c r="K376" s="112">
        <f t="shared" si="182"/>
        <v>0</v>
      </c>
      <c r="L376" s="112">
        <f t="shared" si="182"/>
        <v>0</v>
      </c>
      <c r="M376" s="66">
        <f t="shared" si="182"/>
        <v>0</v>
      </c>
      <c r="N376" s="66">
        <f t="shared" si="182"/>
        <v>0</v>
      </c>
      <c r="O376" s="66">
        <f t="shared" si="182"/>
        <v>25000</v>
      </c>
    </row>
    <row r="377" spans="1:15" ht="20.25" x14ac:dyDescent="0.3">
      <c r="A377" s="156">
        <f t="shared" si="158"/>
        <v>362</v>
      </c>
      <c r="B377" s="67" t="s">
        <v>54</v>
      </c>
      <c r="C377" s="67"/>
      <c r="D377" s="66"/>
      <c r="E377" s="69"/>
      <c r="F377" s="69"/>
      <c r="G377" s="69"/>
      <c r="H377" s="66">
        <f>I377+J377+K377+L377+M377+N377+O377</f>
        <v>0</v>
      </c>
      <c r="I377" s="66">
        <v>0</v>
      </c>
      <c r="J377" s="66">
        <v>0</v>
      </c>
      <c r="K377" s="112">
        <v>0</v>
      </c>
      <c r="L377" s="112">
        <v>0</v>
      </c>
      <c r="M377" s="66">
        <v>0</v>
      </c>
      <c r="N377" s="66">
        <v>0</v>
      </c>
      <c r="O377" s="66">
        <v>0</v>
      </c>
    </row>
    <row r="378" spans="1:15" ht="20.25" x14ac:dyDescent="0.3">
      <c r="A378" s="156">
        <f t="shared" si="158"/>
        <v>363</v>
      </c>
      <c r="B378" s="67" t="s">
        <v>55</v>
      </c>
      <c r="C378" s="67"/>
      <c r="D378" s="66"/>
      <c r="E378" s="69"/>
      <c r="F378" s="69"/>
      <c r="G378" s="69"/>
      <c r="H378" s="66">
        <f t="shared" ref="H378:H380" si="183">I378+J378+K378+L378+M378+N378+O378</f>
        <v>23750</v>
      </c>
      <c r="I378" s="66">
        <v>0</v>
      </c>
      <c r="J378" s="66">
        <v>0</v>
      </c>
      <c r="K378" s="112">
        <v>0</v>
      </c>
      <c r="L378" s="112">
        <v>0</v>
      </c>
      <c r="M378" s="66">
        <v>0</v>
      </c>
      <c r="N378" s="66">
        <v>0</v>
      </c>
      <c r="O378" s="66">
        <v>23750</v>
      </c>
    </row>
    <row r="379" spans="1:15" ht="20.25" x14ac:dyDescent="0.3">
      <c r="A379" s="156">
        <f t="shared" si="158"/>
        <v>364</v>
      </c>
      <c r="B379" s="67" t="s">
        <v>56</v>
      </c>
      <c r="C379" s="67"/>
      <c r="D379" s="66"/>
      <c r="E379" s="69"/>
      <c r="F379" s="69"/>
      <c r="G379" s="69"/>
      <c r="H379" s="66">
        <f t="shared" si="183"/>
        <v>1250</v>
      </c>
      <c r="I379" s="66">
        <v>0</v>
      </c>
      <c r="J379" s="66">
        <v>0</v>
      </c>
      <c r="K379" s="112">
        <v>0</v>
      </c>
      <c r="L379" s="112">
        <v>0</v>
      </c>
      <c r="M379" s="63">
        <v>0</v>
      </c>
      <c r="N379" s="63">
        <v>0</v>
      </c>
      <c r="O379" s="63">
        <v>1250</v>
      </c>
    </row>
    <row r="380" spans="1:15" ht="40.5" x14ac:dyDescent="0.3">
      <c r="A380" s="156">
        <f t="shared" si="158"/>
        <v>365</v>
      </c>
      <c r="B380" s="67" t="s">
        <v>57</v>
      </c>
      <c r="C380" s="67"/>
      <c r="D380" s="66"/>
      <c r="E380" s="69"/>
      <c r="F380" s="69"/>
      <c r="G380" s="69"/>
      <c r="H380" s="66">
        <f t="shared" si="183"/>
        <v>0</v>
      </c>
      <c r="I380" s="66">
        <v>0</v>
      </c>
      <c r="J380" s="66">
        <v>0</v>
      </c>
      <c r="K380" s="112">
        <v>0</v>
      </c>
      <c r="L380" s="112">
        <v>0</v>
      </c>
      <c r="M380" s="66">
        <v>0</v>
      </c>
      <c r="N380" s="66">
        <v>0</v>
      </c>
      <c r="O380" s="66">
        <v>0</v>
      </c>
    </row>
    <row r="381" spans="1:15" ht="101.25" x14ac:dyDescent="0.3">
      <c r="A381" s="156">
        <f t="shared" si="158"/>
        <v>366</v>
      </c>
      <c r="B381" s="108" t="s">
        <v>321</v>
      </c>
      <c r="C381" s="70" t="s">
        <v>322</v>
      </c>
      <c r="D381" s="71">
        <f>H382</f>
        <v>25000</v>
      </c>
      <c r="E381" s="69"/>
      <c r="F381" s="73">
        <v>2024</v>
      </c>
      <c r="G381" s="73">
        <v>2024</v>
      </c>
      <c r="H381" s="66"/>
      <c r="I381" s="66"/>
      <c r="J381" s="66"/>
      <c r="K381" s="112"/>
      <c r="L381" s="112"/>
      <c r="M381" s="66"/>
      <c r="N381" s="66"/>
      <c r="O381" s="66"/>
    </row>
    <row r="382" spans="1:15" ht="40.5" x14ac:dyDescent="0.3">
      <c r="A382" s="156">
        <f t="shared" si="158"/>
        <v>367</v>
      </c>
      <c r="B382" s="67" t="s">
        <v>65</v>
      </c>
      <c r="C382" s="67"/>
      <c r="D382" s="66"/>
      <c r="E382" s="69"/>
      <c r="F382" s="69"/>
      <c r="G382" s="69"/>
      <c r="H382" s="66">
        <f t="shared" ref="H382" si="184">I382+J382+K382+L382+M382+N382+O382</f>
        <v>25000</v>
      </c>
      <c r="I382" s="66">
        <f t="shared" ref="I382:O382" si="185">I383+I384+I385+I386</f>
        <v>0</v>
      </c>
      <c r="J382" s="66">
        <f t="shared" si="185"/>
        <v>0</v>
      </c>
      <c r="K382" s="112">
        <f t="shared" si="185"/>
        <v>0</v>
      </c>
      <c r="L382" s="112">
        <f t="shared" si="185"/>
        <v>0</v>
      </c>
      <c r="M382" s="66">
        <f t="shared" si="185"/>
        <v>0</v>
      </c>
      <c r="N382" s="66">
        <f t="shared" si="185"/>
        <v>0</v>
      </c>
      <c r="O382" s="66">
        <f t="shared" si="185"/>
        <v>25000</v>
      </c>
    </row>
    <row r="383" spans="1:15" ht="20.25" x14ac:dyDescent="0.3">
      <c r="A383" s="156">
        <f t="shared" si="158"/>
        <v>368</v>
      </c>
      <c r="B383" s="67" t="s">
        <v>54</v>
      </c>
      <c r="C383" s="67"/>
      <c r="D383" s="66"/>
      <c r="E383" s="69"/>
      <c r="F383" s="69"/>
      <c r="G383" s="69"/>
      <c r="H383" s="66">
        <f>I383+J383+K383+L383+M383+N383+O383</f>
        <v>0</v>
      </c>
      <c r="I383" s="66">
        <v>0</v>
      </c>
      <c r="J383" s="66">
        <v>0</v>
      </c>
      <c r="K383" s="112">
        <v>0</v>
      </c>
      <c r="L383" s="112">
        <v>0</v>
      </c>
      <c r="M383" s="66">
        <v>0</v>
      </c>
      <c r="N383" s="66">
        <v>0</v>
      </c>
      <c r="O383" s="66">
        <v>0</v>
      </c>
    </row>
    <row r="384" spans="1:15" ht="20.25" x14ac:dyDescent="0.3">
      <c r="A384" s="156">
        <f t="shared" si="158"/>
        <v>369</v>
      </c>
      <c r="B384" s="67" t="s">
        <v>55</v>
      </c>
      <c r="C384" s="67"/>
      <c r="D384" s="66"/>
      <c r="E384" s="69"/>
      <c r="F384" s="69"/>
      <c r="G384" s="69"/>
      <c r="H384" s="66">
        <f t="shared" ref="H384:H386" si="186">I384+J384+K384+L384+M384+N384+O384</f>
        <v>23750</v>
      </c>
      <c r="I384" s="66">
        <v>0</v>
      </c>
      <c r="J384" s="66">
        <v>0</v>
      </c>
      <c r="K384" s="112">
        <v>0</v>
      </c>
      <c r="L384" s="112">
        <v>0</v>
      </c>
      <c r="M384" s="66">
        <v>0</v>
      </c>
      <c r="N384" s="66">
        <v>0</v>
      </c>
      <c r="O384" s="66">
        <v>23750</v>
      </c>
    </row>
    <row r="385" spans="1:15" ht="20.25" x14ac:dyDescent="0.3">
      <c r="A385" s="156">
        <f t="shared" si="158"/>
        <v>370</v>
      </c>
      <c r="B385" s="67" t="s">
        <v>56</v>
      </c>
      <c r="C385" s="67"/>
      <c r="D385" s="66"/>
      <c r="E385" s="69"/>
      <c r="F385" s="69"/>
      <c r="G385" s="69"/>
      <c r="H385" s="66">
        <f t="shared" si="186"/>
        <v>1250</v>
      </c>
      <c r="I385" s="66">
        <v>0</v>
      </c>
      <c r="J385" s="66">
        <v>0</v>
      </c>
      <c r="K385" s="112">
        <v>0</v>
      </c>
      <c r="L385" s="112">
        <v>0</v>
      </c>
      <c r="M385" s="63">
        <v>0</v>
      </c>
      <c r="N385" s="63">
        <v>0</v>
      </c>
      <c r="O385" s="63">
        <v>1250</v>
      </c>
    </row>
    <row r="386" spans="1:15" ht="40.5" x14ac:dyDescent="0.3">
      <c r="A386" s="156">
        <f t="shared" si="158"/>
        <v>371</v>
      </c>
      <c r="B386" s="67" t="s">
        <v>57</v>
      </c>
      <c r="C386" s="67"/>
      <c r="D386" s="66"/>
      <c r="E386" s="69"/>
      <c r="F386" s="69"/>
      <c r="G386" s="69"/>
      <c r="H386" s="66">
        <f t="shared" si="186"/>
        <v>0</v>
      </c>
      <c r="I386" s="66">
        <v>0</v>
      </c>
      <c r="J386" s="66">
        <v>0</v>
      </c>
      <c r="K386" s="112">
        <v>0</v>
      </c>
      <c r="L386" s="112">
        <v>0</v>
      </c>
      <c r="M386" s="66">
        <v>0</v>
      </c>
      <c r="N386" s="66">
        <v>0</v>
      </c>
      <c r="O386" s="66">
        <v>0</v>
      </c>
    </row>
    <row r="387" spans="1:15" ht="101.25" x14ac:dyDescent="0.3">
      <c r="A387" s="156">
        <f t="shared" si="158"/>
        <v>372</v>
      </c>
      <c r="B387" s="108" t="s">
        <v>324</v>
      </c>
      <c r="C387" s="70" t="s">
        <v>323</v>
      </c>
      <c r="D387" s="71">
        <f>H388</f>
        <v>25000</v>
      </c>
      <c r="E387" s="69"/>
      <c r="F387" s="73">
        <v>2024</v>
      </c>
      <c r="G387" s="73">
        <v>2024</v>
      </c>
      <c r="H387" s="66"/>
      <c r="I387" s="66"/>
      <c r="J387" s="66"/>
      <c r="K387" s="112"/>
      <c r="L387" s="112"/>
      <c r="M387" s="66"/>
      <c r="N387" s="66"/>
      <c r="O387" s="66"/>
    </row>
    <row r="388" spans="1:15" ht="40.5" x14ac:dyDescent="0.3">
      <c r="A388" s="156">
        <f t="shared" si="158"/>
        <v>373</v>
      </c>
      <c r="B388" s="67" t="s">
        <v>67</v>
      </c>
      <c r="C388" s="67"/>
      <c r="D388" s="66"/>
      <c r="E388" s="69"/>
      <c r="F388" s="69"/>
      <c r="G388" s="69"/>
      <c r="H388" s="66">
        <f t="shared" ref="H388" si="187">I388+J388+K388+L388+M388+N388+O388</f>
        <v>25000</v>
      </c>
      <c r="I388" s="66">
        <f t="shared" ref="I388:O388" si="188">I389+I390+I391+I392</f>
        <v>0</v>
      </c>
      <c r="J388" s="66">
        <f t="shared" si="188"/>
        <v>0</v>
      </c>
      <c r="K388" s="112">
        <f t="shared" si="188"/>
        <v>0</v>
      </c>
      <c r="L388" s="112">
        <f t="shared" si="188"/>
        <v>0</v>
      </c>
      <c r="M388" s="66">
        <f t="shared" si="188"/>
        <v>0</v>
      </c>
      <c r="N388" s="66">
        <f t="shared" si="188"/>
        <v>0</v>
      </c>
      <c r="O388" s="66">
        <f t="shared" si="188"/>
        <v>25000</v>
      </c>
    </row>
    <row r="389" spans="1:15" ht="20.25" x14ac:dyDescent="0.3">
      <c r="A389" s="156">
        <f t="shared" si="158"/>
        <v>374</v>
      </c>
      <c r="B389" s="67" t="s">
        <v>54</v>
      </c>
      <c r="C389" s="67"/>
      <c r="D389" s="66"/>
      <c r="E389" s="69"/>
      <c r="F389" s="69"/>
      <c r="G389" s="69"/>
      <c r="H389" s="66">
        <f>I389+J389+K389+L389+M389+N389+O389</f>
        <v>0</v>
      </c>
      <c r="I389" s="66">
        <v>0</v>
      </c>
      <c r="J389" s="66">
        <v>0</v>
      </c>
      <c r="K389" s="112">
        <v>0</v>
      </c>
      <c r="L389" s="112">
        <v>0</v>
      </c>
      <c r="M389" s="66">
        <v>0</v>
      </c>
      <c r="N389" s="66">
        <v>0</v>
      </c>
      <c r="O389" s="66">
        <v>0</v>
      </c>
    </row>
    <row r="390" spans="1:15" ht="20.25" x14ac:dyDescent="0.3">
      <c r="A390" s="156">
        <f t="shared" si="158"/>
        <v>375</v>
      </c>
      <c r="B390" s="67" t="s">
        <v>55</v>
      </c>
      <c r="C390" s="67"/>
      <c r="D390" s="66"/>
      <c r="E390" s="69"/>
      <c r="F390" s="69"/>
      <c r="G390" s="69"/>
      <c r="H390" s="66">
        <f t="shared" ref="H390:H392" si="189">I390+J390+K390+L390+M390+N390+O390</f>
        <v>23750</v>
      </c>
      <c r="I390" s="66">
        <v>0</v>
      </c>
      <c r="J390" s="66">
        <v>0</v>
      </c>
      <c r="K390" s="112">
        <v>0</v>
      </c>
      <c r="L390" s="112">
        <v>0</v>
      </c>
      <c r="M390" s="66">
        <v>0</v>
      </c>
      <c r="N390" s="66">
        <v>0</v>
      </c>
      <c r="O390" s="66">
        <v>23750</v>
      </c>
    </row>
    <row r="391" spans="1:15" ht="20.25" x14ac:dyDescent="0.3">
      <c r="A391" s="156">
        <f t="shared" si="158"/>
        <v>376</v>
      </c>
      <c r="B391" s="67" t="s">
        <v>56</v>
      </c>
      <c r="C391" s="67"/>
      <c r="D391" s="66"/>
      <c r="E391" s="69"/>
      <c r="F391" s="69"/>
      <c r="G391" s="69"/>
      <c r="H391" s="66">
        <f t="shared" si="189"/>
        <v>1250</v>
      </c>
      <c r="I391" s="66">
        <v>0</v>
      </c>
      <c r="J391" s="66">
        <v>0</v>
      </c>
      <c r="K391" s="112">
        <v>0</v>
      </c>
      <c r="L391" s="112">
        <v>0</v>
      </c>
      <c r="M391" s="63">
        <v>0</v>
      </c>
      <c r="N391" s="63">
        <v>0</v>
      </c>
      <c r="O391" s="63">
        <v>1250</v>
      </c>
    </row>
    <row r="392" spans="1:15" ht="40.5" x14ac:dyDescent="0.3">
      <c r="A392" s="156">
        <f t="shared" si="158"/>
        <v>377</v>
      </c>
      <c r="B392" s="67" t="s">
        <v>57</v>
      </c>
      <c r="C392" s="67"/>
      <c r="D392" s="66"/>
      <c r="E392" s="69"/>
      <c r="F392" s="69"/>
      <c r="G392" s="69"/>
      <c r="H392" s="66">
        <f t="shared" si="189"/>
        <v>0</v>
      </c>
      <c r="I392" s="66">
        <v>0</v>
      </c>
      <c r="J392" s="66">
        <v>0</v>
      </c>
      <c r="K392" s="112">
        <v>0</v>
      </c>
      <c r="L392" s="112">
        <v>0</v>
      </c>
      <c r="M392" s="66">
        <v>0</v>
      </c>
      <c r="N392" s="66">
        <v>0</v>
      </c>
      <c r="O392" s="66">
        <v>0</v>
      </c>
    </row>
    <row r="393" spans="1:15" ht="17.25" customHeight="1" x14ac:dyDescent="0.25"/>
    <row r="394" spans="1:15" x14ac:dyDescent="0.25">
      <c r="A394" s="209" t="s">
        <v>299</v>
      </c>
      <c r="B394" s="209"/>
    </row>
  </sheetData>
  <mergeCells count="18">
    <mergeCell ref="M9:O9"/>
    <mergeCell ref="M10:O10"/>
    <mergeCell ref="L1:O1"/>
    <mergeCell ref="J2:O2"/>
    <mergeCell ref="J3:O3"/>
    <mergeCell ref="J4:O4"/>
    <mergeCell ref="M5:O8"/>
    <mergeCell ref="A394:B394"/>
    <mergeCell ref="B153:O153"/>
    <mergeCell ref="A11:O11"/>
    <mergeCell ref="A13:A14"/>
    <mergeCell ref="B13:B14"/>
    <mergeCell ref="C13:C14"/>
    <mergeCell ref="D13:E13"/>
    <mergeCell ref="F13:G13"/>
    <mergeCell ref="H13:O13"/>
    <mergeCell ref="B21:O21"/>
    <mergeCell ref="B351:O351"/>
  </mergeCells>
  <printOptions horizontalCentered="1"/>
  <pageMargins left="0.78740157480314965" right="0.78740157480314965" top="1.1811023622047245" bottom="0.43307086614173229" header="0.70866141732283472" footer="0.31496062992125984"/>
  <pageSetup paperSize="9" scale="53" fitToHeight="0" orientation="landscape" r:id="rId1"/>
  <headerFooter differentFirst="1">
    <oddHeader>&amp;C&amp;P</oddHeader>
  </headerFooter>
  <rowBreaks count="5" manualBreakCount="5">
    <brk id="25" max="14" man="1"/>
    <brk id="44" max="14" man="1"/>
    <brk id="63" max="14" man="1"/>
    <brk id="86" max="14" man="1"/>
    <brk id="108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17"/>
  <sheetViews>
    <sheetView view="pageBreakPreview" zoomScale="70" zoomScaleNormal="80" zoomScaleSheetLayoutView="70" workbookViewId="0">
      <selection activeCell="B6" sqref="B6"/>
    </sheetView>
  </sheetViews>
  <sheetFormatPr defaultRowHeight="15" x14ac:dyDescent="0.25"/>
  <cols>
    <col min="1" max="1" width="10.5703125" customWidth="1"/>
    <col min="2" max="2" width="75.140625" customWidth="1"/>
    <col min="3" max="3" width="39.28515625" customWidth="1"/>
    <col min="4" max="4" width="92.7109375" customWidth="1"/>
    <col min="5" max="5" width="34.5703125" customWidth="1"/>
  </cols>
  <sheetData>
    <row r="1" spans="1:5" ht="20.25" x14ac:dyDescent="0.3">
      <c r="A1" s="125"/>
      <c r="B1" s="125"/>
      <c r="C1" s="125"/>
      <c r="D1" s="125" t="s">
        <v>262</v>
      </c>
    </row>
    <row r="2" spans="1:5" ht="20.25" x14ac:dyDescent="0.3">
      <c r="A2" s="125"/>
      <c r="B2" s="125"/>
      <c r="C2" s="125"/>
      <c r="D2" s="125" t="s">
        <v>260</v>
      </c>
    </row>
    <row r="3" spans="1:5" ht="20.25" x14ac:dyDescent="0.3">
      <c r="A3" s="125"/>
      <c r="B3" s="125"/>
      <c r="C3" s="125"/>
      <c r="D3" s="125" t="s">
        <v>261</v>
      </c>
    </row>
    <row r="4" spans="1:5" ht="20.25" x14ac:dyDescent="0.3">
      <c r="A4" s="125"/>
      <c r="B4" s="125"/>
      <c r="C4" s="125"/>
      <c r="D4" s="125"/>
    </row>
    <row r="5" spans="1:5" ht="20.25" x14ac:dyDescent="0.3">
      <c r="A5" s="125"/>
      <c r="B5" s="125"/>
      <c r="C5" s="125"/>
      <c r="D5" s="125" t="s">
        <v>263</v>
      </c>
    </row>
    <row r="6" spans="1:5" ht="60.75" x14ac:dyDescent="0.3">
      <c r="A6" s="125"/>
      <c r="B6" s="125"/>
      <c r="C6" s="125"/>
      <c r="D6" s="146" t="s">
        <v>177</v>
      </c>
    </row>
    <row r="7" spans="1:5" ht="20.25" x14ac:dyDescent="0.3">
      <c r="A7" s="125"/>
      <c r="B7" s="125"/>
      <c r="C7" s="125"/>
      <c r="D7" s="125"/>
    </row>
    <row r="8" spans="1:5" ht="63" customHeight="1" x14ac:dyDescent="0.25">
      <c r="A8" s="176" t="s">
        <v>178</v>
      </c>
      <c r="B8" s="230"/>
      <c r="C8" s="230"/>
      <c r="D8" s="230"/>
    </row>
    <row r="10" spans="1:5" ht="42.75" customHeight="1" x14ac:dyDescent="0.25">
      <c r="A10" s="132" t="s">
        <v>179</v>
      </c>
      <c r="B10" s="132" t="s">
        <v>180</v>
      </c>
      <c r="C10" s="231" t="s">
        <v>264</v>
      </c>
      <c r="D10" s="232"/>
    </row>
    <row r="11" spans="1:5" ht="16.5" customHeight="1" x14ac:dyDescent="0.25">
      <c r="A11" s="139">
        <v>1</v>
      </c>
      <c r="B11" s="140">
        <v>2</v>
      </c>
      <c r="C11" s="233">
        <v>3</v>
      </c>
      <c r="D11" s="234"/>
    </row>
    <row r="12" spans="1:5" ht="24" customHeight="1" x14ac:dyDescent="0.3">
      <c r="A12" s="132">
        <v>1</v>
      </c>
      <c r="B12" s="163" t="s">
        <v>21</v>
      </c>
      <c r="C12" s="224"/>
      <c r="D12" s="225"/>
      <c r="E12" s="136"/>
    </row>
    <row r="13" spans="1:5" ht="41.25" customHeight="1" x14ac:dyDescent="0.3">
      <c r="A13" s="132">
        <v>2</v>
      </c>
      <c r="B13" s="159" t="s">
        <v>184</v>
      </c>
      <c r="C13" s="226"/>
      <c r="D13" s="227"/>
      <c r="E13" s="136"/>
    </row>
    <row r="14" spans="1:5" ht="21" customHeight="1" x14ac:dyDescent="0.3">
      <c r="A14" s="132">
        <v>3</v>
      </c>
      <c r="B14" s="159" t="s">
        <v>185</v>
      </c>
      <c r="C14" s="228"/>
      <c r="D14" s="229"/>
      <c r="E14" s="136"/>
    </row>
    <row r="15" spans="1:5" ht="42.75" customHeight="1" x14ac:dyDescent="0.3">
      <c r="A15" s="132">
        <v>4</v>
      </c>
      <c r="B15" s="131" t="s">
        <v>186</v>
      </c>
      <c r="C15" s="235" t="s">
        <v>270</v>
      </c>
      <c r="D15" s="236"/>
      <c r="E15" s="136"/>
    </row>
    <row r="16" spans="1:5" ht="42.75" customHeight="1" x14ac:dyDescent="0.25">
      <c r="A16" s="132">
        <v>5</v>
      </c>
      <c r="B16" s="131" t="s">
        <v>189</v>
      </c>
      <c r="C16" s="235" t="s">
        <v>270</v>
      </c>
      <c r="D16" s="236"/>
      <c r="E16" s="135"/>
    </row>
    <row r="17" spans="1:5" ht="22.5" customHeight="1" x14ac:dyDescent="0.25">
      <c r="A17" s="138">
        <v>6</v>
      </c>
      <c r="B17" s="159" t="s">
        <v>191</v>
      </c>
      <c r="C17" s="242"/>
      <c r="D17" s="234"/>
      <c r="E17" s="135"/>
    </row>
    <row r="18" spans="1:5" ht="42" customHeight="1" x14ac:dyDescent="0.25">
      <c r="A18" s="132">
        <v>7</v>
      </c>
      <c r="B18" s="131" t="s">
        <v>192</v>
      </c>
      <c r="C18" s="235" t="s">
        <v>271</v>
      </c>
      <c r="D18" s="236"/>
      <c r="E18" s="137"/>
    </row>
    <row r="19" spans="1:5" ht="22.5" customHeight="1" x14ac:dyDescent="0.25">
      <c r="A19" s="138">
        <v>8</v>
      </c>
      <c r="B19" s="159" t="s">
        <v>194</v>
      </c>
      <c r="C19" s="242"/>
      <c r="D19" s="234"/>
      <c r="E19" s="137"/>
    </row>
    <row r="20" spans="1:5" ht="184.5" customHeight="1" x14ac:dyDescent="0.25">
      <c r="A20" s="138">
        <v>9</v>
      </c>
      <c r="B20" s="131" t="s">
        <v>195</v>
      </c>
      <c r="C20" s="235" t="s">
        <v>265</v>
      </c>
      <c r="D20" s="236"/>
      <c r="E20" s="137"/>
    </row>
    <row r="21" spans="1:5" ht="22.5" customHeight="1" x14ac:dyDescent="0.25">
      <c r="A21" s="138">
        <v>10</v>
      </c>
      <c r="B21" s="159" t="s">
        <v>198</v>
      </c>
      <c r="C21" s="237"/>
      <c r="D21" s="238"/>
      <c r="E21" s="137"/>
    </row>
    <row r="22" spans="1:5" ht="144.75" customHeight="1" x14ac:dyDescent="0.25">
      <c r="A22" s="138">
        <v>11</v>
      </c>
      <c r="B22" s="131" t="s">
        <v>199</v>
      </c>
      <c r="C22" s="235" t="s">
        <v>266</v>
      </c>
      <c r="D22" s="236"/>
      <c r="E22" s="124"/>
    </row>
    <row r="23" spans="1:5" ht="43.5" customHeight="1" x14ac:dyDescent="0.25">
      <c r="A23" s="138">
        <v>12</v>
      </c>
      <c r="B23" s="159" t="s">
        <v>201</v>
      </c>
      <c r="C23" s="237"/>
      <c r="D23" s="238"/>
      <c r="E23" s="124"/>
    </row>
    <row r="24" spans="1:5" ht="44.25" customHeight="1" x14ac:dyDescent="0.25">
      <c r="A24" s="138">
        <v>13</v>
      </c>
      <c r="B24" s="131" t="s">
        <v>202</v>
      </c>
      <c r="C24" s="235" t="s">
        <v>267</v>
      </c>
      <c r="D24" s="236"/>
      <c r="E24" s="124"/>
    </row>
    <row r="25" spans="1:5" ht="63.75" customHeight="1" x14ac:dyDescent="0.25">
      <c r="A25" s="138">
        <v>14</v>
      </c>
      <c r="B25" s="131" t="s">
        <v>205</v>
      </c>
      <c r="C25" s="235" t="s">
        <v>271</v>
      </c>
      <c r="D25" s="236"/>
      <c r="E25" s="124"/>
    </row>
    <row r="26" spans="1:5" ht="42" customHeight="1" x14ac:dyDescent="0.25">
      <c r="A26" s="143" t="s">
        <v>206</v>
      </c>
      <c r="B26" s="131" t="s">
        <v>207</v>
      </c>
      <c r="C26" s="235" t="s">
        <v>270</v>
      </c>
      <c r="D26" s="236"/>
      <c r="E26" s="124"/>
    </row>
    <row r="27" spans="1:5" ht="63.75" customHeight="1" x14ac:dyDescent="0.25">
      <c r="A27" s="143" t="s">
        <v>208</v>
      </c>
      <c r="B27" s="142" t="s">
        <v>209</v>
      </c>
      <c r="C27" s="235" t="s">
        <v>271</v>
      </c>
      <c r="D27" s="236"/>
      <c r="E27" s="124"/>
    </row>
    <row r="28" spans="1:5" ht="21" customHeight="1" x14ac:dyDescent="0.25">
      <c r="A28" s="138">
        <v>15</v>
      </c>
      <c r="B28" s="163" t="s">
        <v>25</v>
      </c>
      <c r="C28" s="240"/>
      <c r="D28" s="241"/>
      <c r="E28" s="124"/>
    </row>
    <row r="29" spans="1:5" ht="21" customHeight="1" x14ac:dyDescent="0.25">
      <c r="A29" s="138">
        <v>16</v>
      </c>
      <c r="B29" s="159" t="s">
        <v>210</v>
      </c>
      <c r="C29" s="237"/>
      <c r="D29" s="238"/>
      <c r="E29" s="124"/>
    </row>
    <row r="30" spans="1:5" ht="21" customHeight="1" x14ac:dyDescent="0.25">
      <c r="A30" s="138">
        <v>17</v>
      </c>
      <c r="B30" s="159" t="s">
        <v>211</v>
      </c>
      <c r="C30" s="237"/>
      <c r="D30" s="238"/>
      <c r="E30" s="124"/>
    </row>
    <row r="31" spans="1:5" ht="43.5" customHeight="1" x14ac:dyDescent="0.25">
      <c r="A31" s="141">
        <v>18</v>
      </c>
      <c r="B31" s="142" t="s">
        <v>212</v>
      </c>
      <c r="C31" s="235" t="s">
        <v>268</v>
      </c>
      <c r="D31" s="236"/>
      <c r="E31" s="124"/>
    </row>
    <row r="32" spans="1:5" ht="26.25" customHeight="1" x14ac:dyDescent="0.25">
      <c r="A32" s="141">
        <v>19</v>
      </c>
      <c r="B32" s="159" t="s">
        <v>213</v>
      </c>
      <c r="C32" s="237"/>
      <c r="D32" s="238"/>
      <c r="E32" s="124"/>
    </row>
    <row r="33" spans="1:5" ht="62.25" customHeight="1" x14ac:dyDescent="0.25">
      <c r="A33" s="141">
        <v>20</v>
      </c>
      <c r="B33" s="142" t="s">
        <v>214</v>
      </c>
      <c r="C33" s="235" t="s">
        <v>268</v>
      </c>
      <c r="D33" s="236"/>
      <c r="E33" s="124"/>
    </row>
    <row r="34" spans="1:5" ht="42.75" customHeight="1" x14ac:dyDescent="0.25">
      <c r="A34" s="141">
        <v>21</v>
      </c>
      <c r="B34" s="159" t="s">
        <v>215</v>
      </c>
      <c r="C34" s="228"/>
      <c r="D34" s="229"/>
      <c r="E34" s="124"/>
    </row>
    <row r="35" spans="1:5" ht="124.5" customHeight="1" x14ac:dyDescent="0.25">
      <c r="A35" s="141">
        <v>22</v>
      </c>
      <c r="B35" s="142" t="s">
        <v>216</v>
      </c>
      <c r="C35" s="159" t="s">
        <v>269</v>
      </c>
      <c r="D35" s="227"/>
      <c r="E35" s="124"/>
    </row>
    <row r="36" spans="1:5" ht="21" customHeight="1" x14ac:dyDescent="0.25">
      <c r="A36" s="145">
        <v>23</v>
      </c>
      <c r="B36" s="163" t="s">
        <v>31</v>
      </c>
      <c r="C36" s="164"/>
      <c r="D36" s="165"/>
      <c r="E36" s="124"/>
    </row>
    <row r="37" spans="1:5" ht="24" customHeight="1" x14ac:dyDescent="0.25">
      <c r="A37" s="145">
        <v>24</v>
      </c>
      <c r="B37" s="159" t="s">
        <v>218</v>
      </c>
      <c r="C37" s="228"/>
      <c r="D37" s="229"/>
      <c r="E37" s="124"/>
    </row>
    <row r="38" spans="1:5" ht="40.5" customHeight="1" x14ac:dyDescent="0.25">
      <c r="A38" s="145">
        <v>25</v>
      </c>
      <c r="B38" s="159" t="s">
        <v>219</v>
      </c>
      <c r="C38" s="228"/>
      <c r="D38" s="229"/>
      <c r="E38" s="124"/>
    </row>
    <row r="39" spans="1:5" ht="60.75" customHeight="1" x14ac:dyDescent="0.25">
      <c r="A39" s="145">
        <v>26</v>
      </c>
      <c r="B39" s="144" t="s">
        <v>220</v>
      </c>
      <c r="C39" s="235" t="s">
        <v>272</v>
      </c>
      <c r="D39" s="236"/>
      <c r="E39" s="124"/>
    </row>
    <row r="40" spans="1:5" ht="83.25" customHeight="1" x14ac:dyDescent="0.25">
      <c r="A40" s="145">
        <v>27</v>
      </c>
      <c r="B40" s="144" t="s">
        <v>221</v>
      </c>
      <c r="C40" s="159" t="s">
        <v>273</v>
      </c>
      <c r="D40" s="227"/>
      <c r="E40" s="124"/>
    </row>
    <row r="41" spans="1:5" ht="21" customHeight="1" x14ac:dyDescent="0.25">
      <c r="A41" s="145">
        <v>28</v>
      </c>
      <c r="B41" s="159" t="s">
        <v>222</v>
      </c>
      <c r="C41" s="228"/>
      <c r="D41" s="229"/>
      <c r="E41" s="124"/>
    </row>
    <row r="42" spans="1:5" ht="164.25" customHeight="1" x14ac:dyDescent="0.25">
      <c r="A42" s="145">
        <v>29</v>
      </c>
      <c r="B42" s="144" t="s">
        <v>223</v>
      </c>
      <c r="C42" s="159" t="s">
        <v>277</v>
      </c>
      <c r="D42" s="227"/>
      <c r="E42" s="124"/>
    </row>
    <row r="43" spans="1:5" ht="162.75" customHeight="1" x14ac:dyDescent="0.25">
      <c r="A43" s="145">
        <v>30</v>
      </c>
      <c r="B43" s="144" t="s">
        <v>226</v>
      </c>
      <c r="C43" s="159" t="s">
        <v>274</v>
      </c>
      <c r="D43" s="227"/>
      <c r="E43" s="124"/>
    </row>
    <row r="44" spans="1:5" ht="166.5" customHeight="1" x14ac:dyDescent="0.25">
      <c r="A44" s="145">
        <v>31</v>
      </c>
      <c r="B44" s="144" t="s">
        <v>228</v>
      </c>
      <c r="C44" s="159" t="s">
        <v>276</v>
      </c>
      <c r="D44" s="227"/>
      <c r="E44" s="124"/>
    </row>
    <row r="45" spans="1:5" ht="164.25" customHeight="1" x14ac:dyDescent="0.25">
      <c r="A45" s="145">
        <v>32</v>
      </c>
      <c r="B45" s="144" t="s">
        <v>230</v>
      </c>
      <c r="C45" s="159" t="s">
        <v>275</v>
      </c>
      <c r="D45" s="227"/>
      <c r="E45" s="124"/>
    </row>
    <row r="46" spans="1:5" ht="24" customHeight="1" x14ac:dyDescent="0.25">
      <c r="A46" s="145">
        <v>33</v>
      </c>
      <c r="B46" s="159" t="s">
        <v>231</v>
      </c>
      <c r="C46" s="228"/>
      <c r="D46" s="229"/>
      <c r="E46" s="124"/>
    </row>
    <row r="47" spans="1:5" ht="125.25" customHeight="1" x14ac:dyDescent="0.25">
      <c r="A47" s="145">
        <v>34</v>
      </c>
      <c r="B47" s="144" t="s">
        <v>232</v>
      </c>
      <c r="C47" s="159" t="s">
        <v>278</v>
      </c>
      <c r="D47" s="227"/>
      <c r="E47" s="124"/>
    </row>
    <row r="48" spans="1:5" ht="124.5" customHeight="1" x14ac:dyDescent="0.25">
      <c r="A48" s="145">
        <v>35</v>
      </c>
      <c r="B48" s="144" t="s">
        <v>233</v>
      </c>
      <c r="C48" s="159" t="s">
        <v>279</v>
      </c>
      <c r="D48" s="227"/>
      <c r="E48" s="124"/>
    </row>
    <row r="49" spans="1:5" ht="124.5" customHeight="1" x14ac:dyDescent="0.25">
      <c r="A49" s="145">
        <v>36</v>
      </c>
      <c r="B49" s="144" t="s">
        <v>234</v>
      </c>
      <c r="C49" s="159" t="s">
        <v>280</v>
      </c>
      <c r="D49" s="227"/>
      <c r="E49" s="124"/>
    </row>
    <row r="50" spans="1:5" ht="123" customHeight="1" x14ac:dyDescent="0.25">
      <c r="A50" s="145">
        <v>37</v>
      </c>
      <c r="B50" s="144" t="s">
        <v>235</v>
      </c>
      <c r="C50" s="159" t="s">
        <v>281</v>
      </c>
      <c r="D50" s="227"/>
      <c r="E50" s="124"/>
    </row>
    <row r="51" spans="1:5" ht="227.25" customHeight="1" x14ac:dyDescent="0.25">
      <c r="A51" s="145">
        <v>38</v>
      </c>
      <c r="B51" s="144" t="s">
        <v>236</v>
      </c>
      <c r="C51" s="159" t="s">
        <v>282</v>
      </c>
      <c r="D51" s="227"/>
      <c r="E51" s="124"/>
    </row>
    <row r="52" spans="1:5" ht="23.25" customHeight="1" x14ac:dyDescent="0.25">
      <c r="A52" s="145">
        <v>39</v>
      </c>
      <c r="B52" s="159" t="s">
        <v>238</v>
      </c>
      <c r="C52" s="228"/>
      <c r="D52" s="229"/>
      <c r="E52" s="124"/>
    </row>
    <row r="53" spans="1:5" ht="122.25" customHeight="1" x14ac:dyDescent="0.25">
      <c r="A53" s="145">
        <v>40</v>
      </c>
      <c r="B53" s="144" t="s">
        <v>239</v>
      </c>
      <c r="C53" s="159" t="s">
        <v>283</v>
      </c>
      <c r="D53" s="227"/>
      <c r="E53" s="124"/>
    </row>
    <row r="54" spans="1:5" ht="144" customHeight="1" x14ac:dyDescent="0.25">
      <c r="A54" s="145">
        <v>41</v>
      </c>
      <c r="B54" s="144" t="s">
        <v>241</v>
      </c>
      <c r="C54" s="159" t="s">
        <v>284</v>
      </c>
      <c r="D54" s="227"/>
      <c r="E54" s="124"/>
    </row>
    <row r="55" spans="1:5" ht="141.75" customHeight="1" x14ac:dyDescent="0.25">
      <c r="A55" s="145">
        <v>42</v>
      </c>
      <c r="B55" s="144" t="s">
        <v>243</v>
      </c>
      <c r="C55" s="159" t="s">
        <v>286</v>
      </c>
      <c r="D55" s="227"/>
      <c r="E55" s="124"/>
    </row>
    <row r="56" spans="1:5" ht="123.75" customHeight="1" x14ac:dyDescent="0.25">
      <c r="A56" s="145">
        <v>43</v>
      </c>
      <c r="B56" s="144" t="s">
        <v>244</v>
      </c>
      <c r="C56" s="159" t="s">
        <v>285</v>
      </c>
      <c r="D56" s="227"/>
      <c r="E56" s="124"/>
    </row>
    <row r="57" spans="1:5" ht="143.25" customHeight="1" x14ac:dyDescent="0.25">
      <c r="A57" s="145">
        <v>44</v>
      </c>
      <c r="B57" s="144" t="s">
        <v>245</v>
      </c>
      <c r="C57" s="159" t="s">
        <v>287</v>
      </c>
      <c r="D57" s="227"/>
      <c r="E57" s="124"/>
    </row>
    <row r="58" spans="1:5" ht="141" customHeight="1" x14ac:dyDescent="0.25">
      <c r="A58" s="145">
        <v>45</v>
      </c>
      <c r="B58" s="144" t="s">
        <v>246</v>
      </c>
      <c r="C58" s="159" t="s">
        <v>288</v>
      </c>
      <c r="D58" s="227"/>
      <c r="E58" s="124"/>
    </row>
    <row r="59" spans="1:5" ht="144" customHeight="1" x14ac:dyDescent="0.25">
      <c r="A59" s="145">
        <v>46</v>
      </c>
      <c r="B59" s="144" t="s">
        <v>247</v>
      </c>
      <c r="C59" s="159" t="s">
        <v>289</v>
      </c>
      <c r="D59" s="227"/>
      <c r="E59" s="124"/>
    </row>
    <row r="60" spans="1:5" ht="21" customHeight="1" x14ac:dyDescent="0.25">
      <c r="A60" s="145">
        <v>47</v>
      </c>
      <c r="B60" s="163" t="s">
        <v>248</v>
      </c>
      <c r="C60" s="164"/>
      <c r="D60" s="165"/>
      <c r="E60" s="124"/>
    </row>
    <row r="61" spans="1:5" ht="21" customHeight="1" x14ac:dyDescent="0.25">
      <c r="A61" s="145">
        <v>48</v>
      </c>
      <c r="B61" s="159" t="s">
        <v>249</v>
      </c>
      <c r="C61" s="228"/>
      <c r="D61" s="229"/>
      <c r="E61" s="124"/>
    </row>
    <row r="62" spans="1:5" ht="21" customHeight="1" x14ac:dyDescent="0.25">
      <c r="A62" s="145">
        <v>49</v>
      </c>
      <c r="B62" s="159" t="s">
        <v>290</v>
      </c>
      <c r="C62" s="228"/>
      <c r="D62" s="229"/>
      <c r="E62" s="124"/>
    </row>
    <row r="63" spans="1:5" ht="63" customHeight="1" x14ac:dyDescent="0.25">
      <c r="A63" s="145">
        <v>50</v>
      </c>
      <c r="B63" s="144" t="s">
        <v>251</v>
      </c>
      <c r="C63" s="159" t="s">
        <v>291</v>
      </c>
      <c r="D63" s="227"/>
      <c r="E63" s="124"/>
    </row>
    <row r="64" spans="1:5" ht="42.75" customHeight="1" x14ac:dyDescent="0.25">
      <c r="A64" s="145">
        <v>51</v>
      </c>
      <c r="B64" s="159" t="s">
        <v>254</v>
      </c>
      <c r="C64" s="228"/>
      <c r="D64" s="229"/>
      <c r="E64" s="124"/>
    </row>
    <row r="65" spans="1:5" ht="41.25" customHeight="1" x14ac:dyDescent="0.25">
      <c r="A65" s="150">
        <v>52</v>
      </c>
      <c r="B65" s="151" t="s">
        <v>255</v>
      </c>
      <c r="C65" s="159" t="s">
        <v>271</v>
      </c>
      <c r="D65" s="227"/>
      <c r="E65" s="124"/>
    </row>
    <row r="66" spans="1:5" ht="61.5" customHeight="1" x14ac:dyDescent="0.25">
      <c r="A66" s="150">
        <v>53</v>
      </c>
      <c r="B66" s="151" t="s">
        <v>257</v>
      </c>
      <c r="C66" s="159" t="s">
        <v>304</v>
      </c>
      <c r="D66" s="227"/>
      <c r="E66" s="124"/>
    </row>
    <row r="67" spans="1:5" ht="41.25" customHeight="1" x14ac:dyDescent="0.25">
      <c r="A67" s="157">
        <v>54</v>
      </c>
      <c r="B67" s="154" t="s">
        <v>327</v>
      </c>
      <c r="C67" s="159" t="s">
        <v>271</v>
      </c>
      <c r="D67" s="227"/>
      <c r="E67" s="124"/>
    </row>
    <row r="68" spans="1:5" ht="27.75" customHeight="1" x14ac:dyDescent="0.25">
      <c r="A68" s="157">
        <v>55</v>
      </c>
      <c r="B68" s="159" t="s">
        <v>305</v>
      </c>
      <c r="C68" s="228"/>
      <c r="D68" s="229"/>
      <c r="E68" s="124"/>
    </row>
    <row r="69" spans="1:5" ht="42.75" customHeight="1" x14ac:dyDescent="0.25">
      <c r="A69" s="157">
        <v>56</v>
      </c>
      <c r="B69" s="151" t="s">
        <v>306</v>
      </c>
      <c r="C69" s="159" t="s">
        <v>271</v>
      </c>
      <c r="D69" s="227"/>
      <c r="E69" s="124"/>
    </row>
    <row r="70" spans="1:5" ht="21" customHeight="1" x14ac:dyDescent="0.25">
      <c r="A70" s="124"/>
      <c r="B70" s="124"/>
      <c r="C70" s="239"/>
      <c r="D70" s="239"/>
      <c r="E70" s="124"/>
    </row>
    <row r="71" spans="1:5" ht="18" x14ac:dyDescent="0.25">
      <c r="A71" s="124"/>
      <c r="B71" s="124"/>
      <c r="C71" s="152"/>
      <c r="D71" s="152"/>
      <c r="E71" s="124"/>
    </row>
    <row r="72" spans="1:5" ht="18" x14ac:dyDescent="0.25">
      <c r="A72" s="124"/>
      <c r="B72" s="124"/>
      <c r="C72" s="124"/>
      <c r="D72" s="124"/>
      <c r="E72" s="124"/>
    </row>
    <row r="73" spans="1:5" ht="18" x14ac:dyDescent="0.25">
      <c r="A73" s="124"/>
      <c r="B73" s="124"/>
      <c r="C73" s="124"/>
      <c r="D73" s="124"/>
      <c r="E73" s="124"/>
    </row>
    <row r="74" spans="1:5" ht="18" x14ac:dyDescent="0.25">
      <c r="A74" s="124"/>
      <c r="B74" s="124"/>
      <c r="C74" s="124"/>
      <c r="D74" s="124"/>
      <c r="E74" s="124"/>
    </row>
    <row r="75" spans="1:5" ht="18" x14ac:dyDescent="0.25">
      <c r="A75" s="124"/>
      <c r="B75" s="124"/>
      <c r="C75" s="124"/>
      <c r="D75" s="124"/>
      <c r="E75" s="124"/>
    </row>
    <row r="76" spans="1:5" ht="18" x14ac:dyDescent="0.25">
      <c r="A76" s="124"/>
      <c r="B76" s="124"/>
      <c r="C76" s="124"/>
      <c r="D76" s="124"/>
      <c r="E76" s="124"/>
    </row>
    <row r="77" spans="1:5" ht="18" x14ac:dyDescent="0.25">
      <c r="A77" s="124"/>
      <c r="B77" s="124"/>
      <c r="C77" s="124"/>
      <c r="D77" s="124"/>
      <c r="E77" s="124"/>
    </row>
    <row r="78" spans="1:5" ht="18" x14ac:dyDescent="0.25">
      <c r="A78" s="124"/>
      <c r="B78" s="124"/>
      <c r="C78" s="124"/>
      <c r="D78" s="124"/>
      <c r="E78" s="124"/>
    </row>
    <row r="79" spans="1:5" ht="18" x14ac:dyDescent="0.25">
      <c r="A79" s="124"/>
      <c r="B79" s="124"/>
      <c r="C79" s="124"/>
      <c r="D79" s="124"/>
      <c r="E79" s="124"/>
    </row>
    <row r="80" spans="1:5" ht="18" x14ac:dyDescent="0.25">
      <c r="A80" s="124"/>
      <c r="B80" s="124"/>
      <c r="C80" s="124"/>
      <c r="D80" s="124"/>
      <c r="E80" s="124"/>
    </row>
    <row r="81" spans="1:5" ht="18" x14ac:dyDescent="0.25">
      <c r="A81" s="124"/>
      <c r="B81" s="124"/>
      <c r="C81" s="124"/>
      <c r="D81" s="124"/>
      <c r="E81" s="124"/>
    </row>
    <row r="82" spans="1:5" ht="18" x14ac:dyDescent="0.25">
      <c r="A82" s="124"/>
      <c r="B82" s="124"/>
      <c r="C82" s="124"/>
      <c r="D82" s="124"/>
      <c r="E82" s="124"/>
    </row>
    <row r="83" spans="1:5" ht="18" x14ac:dyDescent="0.25">
      <c r="A83" s="124"/>
      <c r="B83" s="124"/>
      <c r="C83" s="124"/>
      <c r="D83" s="124"/>
      <c r="E83" s="124"/>
    </row>
    <row r="84" spans="1:5" ht="18" x14ac:dyDescent="0.25">
      <c r="A84" s="124"/>
      <c r="B84" s="124"/>
      <c r="C84" s="124"/>
      <c r="D84" s="124"/>
      <c r="E84" s="124"/>
    </row>
    <row r="85" spans="1:5" ht="18" x14ac:dyDescent="0.25">
      <c r="A85" s="124"/>
      <c r="B85" s="124"/>
      <c r="C85" s="124"/>
      <c r="D85" s="124"/>
      <c r="E85" s="124"/>
    </row>
    <row r="86" spans="1:5" ht="18" x14ac:dyDescent="0.25">
      <c r="A86" s="124"/>
      <c r="B86" s="124"/>
      <c r="C86" s="124"/>
      <c r="D86" s="124"/>
      <c r="E86" s="124"/>
    </row>
    <row r="87" spans="1:5" ht="18" x14ac:dyDescent="0.25">
      <c r="A87" s="124"/>
      <c r="B87" s="124"/>
      <c r="C87" s="124"/>
      <c r="D87" s="124"/>
      <c r="E87" s="124"/>
    </row>
    <row r="88" spans="1:5" ht="18" x14ac:dyDescent="0.25">
      <c r="A88" s="124"/>
      <c r="B88" s="124"/>
      <c r="C88" s="124"/>
      <c r="D88" s="124"/>
      <c r="E88" s="124"/>
    </row>
    <row r="89" spans="1:5" ht="18" x14ac:dyDescent="0.25">
      <c r="A89" s="124"/>
      <c r="B89" s="124"/>
      <c r="C89" s="124"/>
      <c r="D89" s="124"/>
      <c r="E89" s="124"/>
    </row>
    <row r="90" spans="1:5" ht="18" x14ac:dyDescent="0.25">
      <c r="A90" s="124"/>
      <c r="B90" s="124"/>
      <c r="C90" s="124"/>
      <c r="D90" s="124"/>
      <c r="E90" s="124"/>
    </row>
    <row r="91" spans="1:5" ht="18" x14ac:dyDescent="0.25">
      <c r="A91" s="124"/>
      <c r="B91" s="124"/>
      <c r="C91" s="124"/>
      <c r="D91" s="124"/>
      <c r="E91" s="124"/>
    </row>
    <row r="92" spans="1:5" ht="18" x14ac:dyDescent="0.25">
      <c r="A92" s="124"/>
      <c r="B92" s="124"/>
      <c r="C92" s="124"/>
      <c r="D92" s="124"/>
      <c r="E92" s="124"/>
    </row>
    <row r="93" spans="1:5" ht="18" x14ac:dyDescent="0.25">
      <c r="A93" s="124"/>
      <c r="B93" s="124"/>
      <c r="C93" s="124"/>
      <c r="D93" s="124"/>
      <c r="E93" s="124"/>
    </row>
    <row r="94" spans="1:5" ht="18" x14ac:dyDescent="0.25">
      <c r="A94" s="124"/>
      <c r="B94" s="124"/>
      <c r="C94" s="124"/>
      <c r="D94" s="124"/>
      <c r="E94" s="124"/>
    </row>
    <row r="95" spans="1:5" ht="18" x14ac:dyDescent="0.25">
      <c r="A95" s="124"/>
      <c r="B95" s="124"/>
      <c r="C95" s="124"/>
      <c r="D95" s="124"/>
      <c r="E95" s="124"/>
    </row>
    <row r="96" spans="1:5" ht="18" x14ac:dyDescent="0.25">
      <c r="A96" s="124"/>
      <c r="B96" s="124"/>
      <c r="C96" s="124"/>
      <c r="D96" s="124"/>
      <c r="E96" s="124"/>
    </row>
    <row r="97" spans="1:5" ht="18" x14ac:dyDescent="0.25">
      <c r="A97" s="124"/>
      <c r="B97" s="124"/>
      <c r="C97" s="124"/>
      <c r="D97" s="124"/>
      <c r="E97" s="124"/>
    </row>
    <row r="98" spans="1:5" ht="18" x14ac:dyDescent="0.25">
      <c r="A98" s="124"/>
      <c r="B98" s="124"/>
      <c r="C98" s="124"/>
      <c r="D98" s="124"/>
      <c r="E98" s="124"/>
    </row>
    <row r="99" spans="1:5" ht="18" x14ac:dyDescent="0.25">
      <c r="A99" s="124"/>
      <c r="B99" s="124"/>
      <c r="C99" s="124"/>
      <c r="D99" s="124"/>
      <c r="E99" s="124"/>
    </row>
    <row r="100" spans="1:5" ht="18" x14ac:dyDescent="0.25">
      <c r="A100" s="124"/>
      <c r="B100" s="124"/>
      <c r="C100" s="124"/>
      <c r="D100" s="124"/>
      <c r="E100" s="124"/>
    </row>
    <row r="101" spans="1:5" ht="18" x14ac:dyDescent="0.25">
      <c r="A101" s="124"/>
      <c r="B101" s="124"/>
      <c r="C101" s="124"/>
      <c r="D101" s="124"/>
      <c r="E101" s="124"/>
    </row>
    <row r="102" spans="1:5" ht="18" x14ac:dyDescent="0.25">
      <c r="A102" s="124"/>
      <c r="B102" s="124"/>
      <c r="C102" s="124"/>
      <c r="D102" s="124"/>
      <c r="E102" s="124"/>
    </row>
    <row r="103" spans="1:5" ht="18" x14ac:dyDescent="0.25">
      <c r="A103" s="124"/>
      <c r="B103" s="124"/>
      <c r="C103" s="124"/>
      <c r="D103" s="124"/>
      <c r="E103" s="124"/>
    </row>
    <row r="104" spans="1:5" ht="18" x14ac:dyDescent="0.25">
      <c r="A104" s="124"/>
      <c r="B104" s="124"/>
      <c r="C104" s="124"/>
      <c r="D104" s="124"/>
      <c r="E104" s="124"/>
    </row>
    <row r="105" spans="1:5" ht="18" x14ac:dyDescent="0.25">
      <c r="A105" s="124"/>
      <c r="B105" s="124"/>
      <c r="C105" s="124"/>
      <c r="D105" s="124"/>
      <c r="E105" s="124"/>
    </row>
    <row r="106" spans="1:5" ht="18" x14ac:dyDescent="0.25">
      <c r="A106" s="124"/>
      <c r="B106" s="124"/>
      <c r="C106" s="124"/>
      <c r="D106" s="124"/>
      <c r="E106" s="124"/>
    </row>
    <row r="107" spans="1:5" ht="18" x14ac:dyDescent="0.25">
      <c r="A107" s="124"/>
      <c r="B107" s="124"/>
      <c r="C107" s="124"/>
      <c r="D107" s="124"/>
      <c r="E107" s="124"/>
    </row>
    <row r="108" spans="1:5" ht="18" x14ac:dyDescent="0.25">
      <c r="A108" s="124"/>
      <c r="B108" s="124"/>
      <c r="C108" s="124"/>
      <c r="D108" s="124"/>
      <c r="E108" s="124"/>
    </row>
    <row r="109" spans="1:5" ht="18" x14ac:dyDescent="0.25">
      <c r="A109" s="124"/>
      <c r="B109" s="124"/>
      <c r="C109" s="124"/>
      <c r="D109" s="124"/>
      <c r="E109" s="124"/>
    </row>
    <row r="110" spans="1:5" ht="18" x14ac:dyDescent="0.25">
      <c r="A110" s="124"/>
      <c r="B110" s="124"/>
      <c r="C110" s="124"/>
      <c r="D110" s="124"/>
      <c r="E110" s="124"/>
    </row>
    <row r="111" spans="1:5" ht="18" x14ac:dyDescent="0.25">
      <c r="A111" s="124"/>
      <c r="B111" s="124"/>
      <c r="C111" s="124"/>
      <c r="D111" s="124"/>
      <c r="E111" s="124"/>
    </row>
    <row r="112" spans="1:5" ht="18" x14ac:dyDescent="0.25">
      <c r="A112" s="124"/>
      <c r="B112" s="124"/>
      <c r="C112" s="124"/>
      <c r="D112" s="124"/>
      <c r="E112" s="124"/>
    </row>
    <row r="113" spans="1:5" ht="18" x14ac:dyDescent="0.25">
      <c r="A113" s="124"/>
      <c r="B113" s="124"/>
      <c r="C113" s="124"/>
      <c r="D113" s="124"/>
      <c r="E113" s="124"/>
    </row>
    <row r="114" spans="1:5" ht="18" x14ac:dyDescent="0.25">
      <c r="A114" s="124"/>
      <c r="B114" s="124"/>
      <c r="C114" s="124"/>
      <c r="D114" s="124"/>
      <c r="E114" s="124"/>
    </row>
    <row r="115" spans="1:5" ht="18" x14ac:dyDescent="0.25">
      <c r="A115" s="124"/>
      <c r="B115" s="124"/>
      <c r="C115" s="124"/>
      <c r="D115" s="124"/>
      <c r="E115" s="124"/>
    </row>
    <row r="116" spans="1:5" ht="18" x14ac:dyDescent="0.25">
      <c r="A116" s="124"/>
      <c r="B116" s="124"/>
      <c r="C116" s="124"/>
      <c r="D116" s="124"/>
      <c r="E116" s="124"/>
    </row>
    <row r="117" spans="1:5" ht="18" x14ac:dyDescent="0.25">
      <c r="A117" s="124"/>
      <c r="B117" s="124"/>
      <c r="C117" s="124"/>
      <c r="D117" s="124"/>
      <c r="E117" s="124"/>
    </row>
    <row r="118" spans="1:5" ht="18" x14ac:dyDescent="0.25">
      <c r="A118" s="124"/>
      <c r="B118" s="124"/>
      <c r="C118" s="124"/>
      <c r="D118" s="124"/>
      <c r="E118" s="124"/>
    </row>
    <row r="119" spans="1:5" ht="18" x14ac:dyDescent="0.25">
      <c r="A119" s="124"/>
      <c r="B119" s="124"/>
      <c r="C119" s="124"/>
      <c r="D119" s="124"/>
      <c r="E119" s="124"/>
    </row>
    <row r="120" spans="1:5" ht="18" x14ac:dyDescent="0.25">
      <c r="A120" s="124"/>
      <c r="B120" s="124"/>
      <c r="C120" s="124"/>
      <c r="D120" s="124"/>
      <c r="E120" s="124"/>
    </row>
    <row r="121" spans="1:5" ht="18" x14ac:dyDescent="0.25">
      <c r="A121" s="124"/>
      <c r="B121" s="124"/>
      <c r="C121" s="124"/>
      <c r="D121" s="124"/>
      <c r="E121" s="124"/>
    </row>
    <row r="122" spans="1:5" ht="18" x14ac:dyDescent="0.25">
      <c r="A122" s="124"/>
      <c r="B122" s="124"/>
      <c r="C122" s="124"/>
      <c r="D122" s="124"/>
      <c r="E122" s="124"/>
    </row>
    <row r="123" spans="1:5" ht="18" x14ac:dyDescent="0.25">
      <c r="A123" s="124"/>
      <c r="B123" s="124"/>
      <c r="C123" s="124"/>
      <c r="D123" s="124"/>
      <c r="E123" s="124"/>
    </row>
    <row r="124" spans="1:5" ht="18" x14ac:dyDescent="0.25">
      <c r="A124" s="124"/>
      <c r="B124" s="124"/>
      <c r="C124" s="124"/>
      <c r="D124" s="124"/>
      <c r="E124" s="124"/>
    </row>
    <row r="125" spans="1:5" ht="18" x14ac:dyDescent="0.25">
      <c r="A125" s="124"/>
      <c r="B125" s="124"/>
      <c r="C125" s="124"/>
      <c r="D125" s="124"/>
      <c r="E125" s="124"/>
    </row>
    <row r="126" spans="1:5" ht="18" x14ac:dyDescent="0.25">
      <c r="A126" s="124"/>
      <c r="B126" s="124"/>
      <c r="C126" s="124"/>
      <c r="D126" s="124"/>
      <c r="E126" s="124"/>
    </row>
    <row r="127" spans="1:5" ht="18" x14ac:dyDescent="0.25">
      <c r="A127" s="124"/>
      <c r="B127" s="124"/>
      <c r="C127" s="124"/>
      <c r="D127" s="124"/>
      <c r="E127" s="124"/>
    </row>
    <row r="128" spans="1:5" ht="18" x14ac:dyDescent="0.25">
      <c r="A128" s="124"/>
      <c r="B128" s="124"/>
      <c r="C128" s="124"/>
      <c r="D128" s="124"/>
      <c r="E128" s="124"/>
    </row>
    <row r="129" spans="1:5" ht="18" x14ac:dyDescent="0.25">
      <c r="A129" s="124"/>
      <c r="B129" s="124"/>
      <c r="C129" s="124"/>
      <c r="D129" s="124"/>
      <c r="E129" s="124"/>
    </row>
    <row r="130" spans="1:5" ht="18" x14ac:dyDescent="0.25">
      <c r="A130" s="124"/>
      <c r="B130" s="124"/>
      <c r="C130" s="124"/>
      <c r="D130" s="124"/>
      <c r="E130" s="124"/>
    </row>
    <row r="131" spans="1:5" ht="18" x14ac:dyDescent="0.25">
      <c r="A131" s="124"/>
      <c r="B131" s="124"/>
      <c r="C131" s="124"/>
      <c r="D131" s="124"/>
      <c r="E131" s="124"/>
    </row>
    <row r="132" spans="1:5" ht="18" x14ac:dyDescent="0.25">
      <c r="A132" s="124"/>
      <c r="B132" s="124"/>
      <c r="C132" s="124"/>
      <c r="D132" s="124"/>
      <c r="E132" s="124"/>
    </row>
    <row r="133" spans="1:5" ht="18" x14ac:dyDescent="0.25">
      <c r="A133" s="124"/>
      <c r="B133" s="124"/>
      <c r="C133" s="124"/>
      <c r="D133" s="124"/>
      <c r="E133" s="124"/>
    </row>
    <row r="134" spans="1:5" ht="18" x14ac:dyDescent="0.25">
      <c r="A134" s="124"/>
      <c r="B134" s="124"/>
      <c r="C134" s="124"/>
      <c r="D134" s="124"/>
      <c r="E134" s="124"/>
    </row>
    <row r="135" spans="1:5" ht="18" x14ac:dyDescent="0.25">
      <c r="A135" s="124"/>
      <c r="B135" s="124"/>
      <c r="C135" s="124"/>
      <c r="D135" s="124"/>
      <c r="E135" s="124"/>
    </row>
    <row r="136" spans="1:5" ht="18" x14ac:dyDescent="0.25">
      <c r="A136" s="124"/>
      <c r="B136" s="124"/>
      <c r="C136" s="124"/>
      <c r="D136" s="124"/>
      <c r="E136" s="124"/>
    </row>
    <row r="137" spans="1:5" ht="18" x14ac:dyDescent="0.25">
      <c r="A137" s="124"/>
      <c r="B137" s="124"/>
      <c r="C137" s="124"/>
      <c r="D137" s="124"/>
      <c r="E137" s="124"/>
    </row>
    <row r="138" spans="1:5" ht="18" x14ac:dyDescent="0.25">
      <c r="A138" s="124"/>
      <c r="B138" s="124"/>
      <c r="C138" s="124"/>
      <c r="D138" s="124"/>
      <c r="E138" s="124"/>
    </row>
    <row r="139" spans="1:5" ht="18" x14ac:dyDescent="0.25">
      <c r="A139" s="124"/>
      <c r="B139" s="124"/>
      <c r="C139" s="124"/>
      <c r="D139" s="124"/>
      <c r="E139" s="124"/>
    </row>
    <row r="140" spans="1:5" ht="18" x14ac:dyDescent="0.25">
      <c r="A140" s="124"/>
      <c r="B140" s="124"/>
      <c r="C140" s="124"/>
      <c r="D140" s="124"/>
      <c r="E140" s="124"/>
    </row>
    <row r="141" spans="1:5" ht="18" x14ac:dyDescent="0.25">
      <c r="A141" s="124"/>
      <c r="B141" s="124"/>
      <c r="C141" s="124"/>
      <c r="D141" s="124"/>
      <c r="E141" s="124"/>
    </row>
    <row r="142" spans="1:5" ht="18" x14ac:dyDescent="0.25">
      <c r="A142" s="124"/>
      <c r="B142" s="124"/>
      <c r="C142" s="124"/>
      <c r="D142" s="124"/>
      <c r="E142" s="124"/>
    </row>
    <row r="143" spans="1:5" ht="18" x14ac:dyDescent="0.25">
      <c r="A143" s="124"/>
      <c r="B143" s="124"/>
      <c r="C143" s="124"/>
      <c r="D143" s="124"/>
      <c r="E143" s="124"/>
    </row>
    <row r="144" spans="1:5" ht="18" x14ac:dyDescent="0.25">
      <c r="A144" s="124"/>
      <c r="B144" s="124"/>
      <c r="C144" s="124"/>
      <c r="D144" s="124"/>
      <c r="E144" s="124"/>
    </row>
    <row r="145" spans="1:5" ht="18" x14ac:dyDescent="0.25">
      <c r="A145" s="124"/>
      <c r="B145" s="124"/>
      <c r="C145" s="124"/>
      <c r="D145" s="124"/>
      <c r="E145" s="124"/>
    </row>
    <row r="146" spans="1:5" ht="18" x14ac:dyDescent="0.25">
      <c r="A146" s="124"/>
      <c r="B146" s="124"/>
      <c r="C146" s="124"/>
      <c r="D146" s="124"/>
      <c r="E146" s="124"/>
    </row>
    <row r="147" spans="1:5" ht="18" x14ac:dyDescent="0.25">
      <c r="A147" s="124"/>
      <c r="B147" s="124"/>
      <c r="C147" s="124"/>
      <c r="D147" s="124"/>
      <c r="E147" s="124"/>
    </row>
    <row r="148" spans="1:5" ht="18" x14ac:dyDescent="0.25">
      <c r="A148" s="124"/>
      <c r="B148" s="124"/>
      <c r="C148" s="124"/>
      <c r="D148" s="124"/>
      <c r="E148" s="124"/>
    </row>
    <row r="149" spans="1:5" ht="18" x14ac:dyDescent="0.25">
      <c r="A149" s="124"/>
      <c r="B149" s="124"/>
      <c r="C149" s="124"/>
      <c r="D149" s="124"/>
      <c r="E149" s="124"/>
    </row>
    <row r="150" spans="1:5" ht="18" x14ac:dyDescent="0.25">
      <c r="A150" s="124"/>
      <c r="B150" s="124"/>
      <c r="C150" s="124"/>
      <c r="D150" s="124"/>
      <c r="E150" s="124"/>
    </row>
    <row r="151" spans="1:5" ht="18" x14ac:dyDescent="0.25">
      <c r="A151" s="124"/>
      <c r="B151" s="124"/>
      <c r="C151" s="124"/>
      <c r="D151" s="124"/>
      <c r="E151" s="124"/>
    </row>
    <row r="152" spans="1:5" ht="18" x14ac:dyDescent="0.25">
      <c r="A152" s="124"/>
      <c r="B152" s="124"/>
      <c r="C152" s="124"/>
      <c r="D152" s="124"/>
      <c r="E152" s="124"/>
    </row>
    <row r="153" spans="1:5" ht="18" x14ac:dyDescent="0.25">
      <c r="A153" s="124"/>
      <c r="B153" s="124"/>
      <c r="C153" s="124"/>
      <c r="D153" s="124"/>
      <c r="E153" s="124"/>
    </row>
    <row r="154" spans="1:5" ht="18" x14ac:dyDescent="0.25">
      <c r="A154" s="124"/>
      <c r="B154" s="124"/>
      <c r="C154" s="124"/>
      <c r="D154" s="124"/>
      <c r="E154" s="124"/>
    </row>
    <row r="155" spans="1:5" ht="18" x14ac:dyDescent="0.25">
      <c r="A155" s="124"/>
      <c r="B155" s="124"/>
      <c r="C155" s="124"/>
      <c r="D155" s="124"/>
      <c r="E155" s="124"/>
    </row>
    <row r="156" spans="1:5" ht="18" x14ac:dyDescent="0.25">
      <c r="A156" s="124"/>
      <c r="B156" s="124"/>
      <c r="C156" s="124"/>
      <c r="D156" s="124"/>
      <c r="E156" s="124"/>
    </row>
    <row r="157" spans="1:5" ht="18" x14ac:dyDescent="0.25">
      <c r="A157" s="124"/>
      <c r="B157" s="124"/>
      <c r="C157" s="124"/>
      <c r="D157" s="124"/>
      <c r="E157" s="124"/>
    </row>
    <row r="158" spans="1:5" ht="18" x14ac:dyDescent="0.25">
      <c r="A158" s="124"/>
      <c r="B158" s="124"/>
      <c r="C158" s="124"/>
      <c r="D158" s="124"/>
      <c r="E158" s="124"/>
    </row>
    <row r="159" spans="1:5" ht="18" x14ac:dyDescent="0.25">
      <c r="A159" s="124"/>
      <c r="B159" s="124"/>
      <c r="C159" s="124"/>
      <c r="D159" s="124"/>
      <c r="E159" s="124"/>
    </row>
    <row r="160" spans="1:5" ht="18" x14ac:dyDescent="0.25">
      <c r="A160" s="124"/>
      <c r="B160" s="124"/>
      <c r="C160" s="124"/>
      <c r="D160" s="124"/>
      <c r="E160" s="124"/>
    </row>
    <row r="161" spans="1:5" ht="18" x14ac:dyDescent="0.25">
      <c r="A161" s="124"/>
      <c r="B161" s="124"/>
      <c r="C161" s="124"/>
      <c r="D161" s="124"/>
      <c r="E161" s="124"/>
    </row>
    <row r="162" spans="1:5" ht="18" x14ac:dyDescent="0.25">
      <c r="A162" s="124"/>
      <c r="B162" s="124"/>
      <c r="C162" s="124"/>
      <c r="D162" s="124"/>
      <c r="E162" s="124"/>
    </row>
    <row r="163" spans="1:5" ht="18" x14ac:dyDescent="0.25">
      <c r="A163" s="124"/>
      <c r="B163" s="124"/>
      <c r="C163" s="124"/>
      <c r="D163" s="124"/>
      <c r="E163" s="124"/>
    </row>
    <row r="164" spans="1:5" ht="18" x14ac:dyDescent="0.25">
      <c r="A164" s="124"/>
      <c r="B164" s="124"/>
      <c r="C164" s="124"/>
      <c r="D164" s="124"/>
      <c r="E164" s="124"/>
    </row>
    <row r="165" spans="1:5" ht="18" x14ac:dyDescent="0.25">
      <c r="A165" s="124"/>
      <c r="B165" s="124"/>
      <c r="C165" s="124"/>
      <c r="D165" s="124"/>
      <c r="E165" s="124"/>
    </row>
    <row r="166" spans="1:5" ht="18" x14ac:dyDescent="0.25">
      <c r="A166" s="124"/>
      <c r="B166" s="124"/>
      <c r="C166" s="124"/>
      <c r="D166" s="124"/>
      <c r="E166" s="124"/>
    </row>
    <row r="167" spans="1:5" ht="18" x14ac:dyDescent="0.25">
      <c r="A167" s="124"/>
      <c r="B167" s="124"/>
      <c r="C167" s="124"/>
      <c r="D167" s="124"/>
      <c r="E167" s="124"/>
    </row>
    <row r="168" spans="1:5" ht="18" x14ac:dyDescent="0.25">
      <c r="A168" s="124"/>
      <c r="B168" s="124"/>
      <c r="C168" s="124"/>
      <c r="D168" s="124"/>
      <c r="E168" s="124"/>
    </row>
    <row r="169" spans="1:5" ht="18" x14ac:dyDescent="0.25">
      <c r="A169" s="124"/>
      <c r="B169" s="124"/>
      <c r="C169" s="124"/>
      <c r="D169" s="124"/>
      <c r="E169" s="124"/>
    </row>
    <row r="170" spans="1:5" ht="18" x14ac:dyDescent="0.25">
      <c r="A170" s="124"/>
      <c r="B170" s="124"/>
      <c r="C170" s="124"/>
      <c r="D170" s="124"/>
      <c r="E170" s="124"/>
    </row>
    <row r="171" spans="1:5" ht="18" x14ac:dyDescent="0.25">
      <c r="A171" s="124"/>
      <c r="B171" s="124"/>
      <c r="C171" s="124"/>
      <c r="D171" s="124"/>
      <c r="E171" s="124"/>
    </row>
    <row r="172" spans="1:5" ht="18" x14ac:dyDescent="0.25">
      <c r="A172" s="124"/>
      <c r="B172" s="124"/>
      <c r="C172" s="124"/>
      <c r="D172" s="124"/>
      <c r="E172" s="124"/>
    </row>
    <row r="173" spans="1:5" ht="18" x14ac:dyDescent="0.25">
      <c r="A173" s="124"/>
      <c r="B173" s="124"/>
      <c r="C173" s="124"/>
      <c r="D173" s="124"/>
      <c r="E173" s="124"/>
    </row>
    <row r="174" spans="1:5" ht="18" x14ac:dyDescent="0.25">
      <c r="A174" s="124"/>
      <c r="B174" s="124"/>
      <c r="C174" s="124"/>
      <c r="D174" s="124"/>
      <c r="E174" s="124"/>
    </row>
    <row r="175" spans="1:5" ht="18" x14ac:dyDescent="0.25">
      <c r="A175" s="124"/>
      <c r="B175" s="124"/>
      <c r="C175" s="124"/>
      <c r="D175" s="124"/>
      <c r="E175" s="124"/>
    </row>
    <row r="176" spans="1:5" ht="18" x14ac:dyDescent="0.25">
      <c r="A176" s="124"/>
      <c r="B176" s="124"/>
      <c r="C176" s="124"/>
      <c r="D176" s="124"/>
      <c r="E176" s="124"/>
    </row>
    <row r="177" spans="1:5" ht="18" x14ac:dyDescent="0.25">
      <c r="A177" s="124"/>
      <c r="B177" s="124"/>
      <c r="C177" s="124"/>
      <c r="D177" s="124"/>
      <c r="E177" s="124"/>
    </row>
    <row r="178" spans="1:5" ht="18" x14ac:dyDescent="0.25">
      <c r="A178" s="124"/>
      <c r="B178" s="124"/>
      <c r="C178" s="124"/>
      <c r="D178" s="124"/>
      <c r="E178" s="124"/>
    </row>
    <row r="179" spans="1:5" ht="18" x14ac:dyDescent="0.25">
      <c r="A179" s="124"/>
      <c r="B179" s="124"/>
      <c r="C179" s="124"/>
      <c r="D179" s="124"/>
      <c r="E179" s="124"/>
    </row>
    <row r="180" spans="1:5" ht="18" x14ac:dyDescent="0.25">
      <c r="A180" s="124"/>
      <c r="B180" s="124"/>
      <c r="C180" s="124"/>
      <c r="D180" s="124"/>
      <c r="E180" s="124"/>
    </row>
    <row r="181" spans="1:5" ht="18" x14ac:dyDescent="0.25">
      <c r="A181" s="124"/>
      <c r="B181" s="124"/>
      <c r="C181" s="124"/>
      <c r="D181" s="124"/>
      <c r="E181" s="124"/>
    </row>
    <row r="182" spans="1:5" ht="18" x14ac:dyDescent="0.25">
      <c r="A182" s="124"/>
      <c r="B182" s="124"/>
      <c r="C182" s="124"/>
      <c r="D182" s="124"/>
      <c r="E182" s="124"/>
    </row>
    <row r="183" spans="1:5" ht="18" x14ac:dyDescent="0.25">
      <c r="A183" s="124"/>
      <c r="B183" s="124"/>
      <c r="C183" s="124"/>
      <c r="D183" s="124"/>
      <c r="E183" s="124"/>
    </row>
    <row r="184" spans="1:5" ht="18" x14ac:dyDescent="0.25">
      <c r="A184" s="124"/>
      <c r="B184" s="124"/>
      <c r="C184" s="124"/>
      <c r="D184" s="124"/>
      <c r="E184" s="124"/>
    </row>
    <row r="185" spans="1:5" ht="18" x14ac:dyDescent="0.25">
      <c r="A185" s="124"/>
      <c r="B185" s="124"/>
      <c r="C185" s="124"/>
      <c r="D185" s="124"/>
      <c r="E185" s="124"/>
    </row>
    <row r="186" spans="1:5" ht="18" x14ac:dyDescent="0.25">
      <c r="A186" s="124"/>
      <c r="B186" s="124"/>
      <c r="C186" s="124"/>
      <c r="D186" s="124"/>
      <c r="E186" s="124"/>
    </row>
    <row r="187" spans="1:5" ht="18" x14ac:dyDescent="0.25">
      <c r="A187" s="124"/>
      <c r="B187" s="124"/>
      <c r="C187" s="124"/>
      <c r="D187" s="124"/>
      <c r="E187" s="124"/>
    </row>
    <row r="188" spans="1:5" ht="18" x14ac:dyDescent="0.25">
      <c r="A188" s="124"/>
      <c r="B188" s="124"/>
      <c r="C188" s="124"/>
      <c r="D188" s="124"/>
      <c r="E188" s="124"/>
    </row>
    <row r="189" spans="1:5" ht="18" x14ac:dyDescent="0.25">
      <c r="A189" s="124"/>
      <c r="B189" s="124"/>
      <c r="C189" s="124"/>
      <c r="D189" s="124"/>
      <c r="E189" s="124"/>
    </row>
    <row r="190" spans="1:5" ht="18" x14ac:dyDescent="0.25">
      <c r="A190" s="124"/>
      <c r="B190" s="124"/>
      <c r="C190" s="124"/>
      <c r="D190" s="124"/>
      <c r="E190" s="124"/>
    </row>
    <row r="191" spans="1:5" ht="18" x14ac:dyDescent="0.25">
      <c r="A191" s="124"/>
      <c r="B191" s="124"/>
      <c r="C191" s="124"/>
      <c r="D191" s="124"/>
      <c r="E191" s="124"/>
    </row>
    <row r="192" spans="1:5" ht="18" x14ac:dyDescent="0.25">
      <c r="A192" s="124"/>
      <c r="B192" s="124"/>
      <c r="C192" s="124"/>
      <c r="D192" s="124"/>
      <c r="E192" s="124"/>
    </row>
    <row r="193" spans="1:5" ht="18" x14ac:dyDescent="0.25">
      <c r="A193" s="124"/>
      <c r="B193" s="124"/>
      <c r="C193" s="124"/>
      <c r="D193" s="124"/>
      <c r="E193" s="124"/>
    </row>
    <row r="194" spans="1:5" ht="18" x14ac:dyDescent="0.25">
      <c r="A194" s="124"/>
      <c r="B194" s="124"/>
      <c r="C194" s="124"/>
      <c r="D194" s="124"/>
      <c r="E194" s="124"/>
    </row>
    <row r="195" spans="1:5" ht="18" x14ac:dyDescent="0.25">
      <c r="A195" s="124"/>
      <c r="B195" s="124"/>
      <c r="C195" s="124"/>
      <c r="D195" s="124"/>
      <c r="E195" s="124"/>
    </row>
    <row r="196" spans="1:5" ht="18" x14ac:dyDescent="0.25">
      <c r="A196" s="124"/>
      <c r="B196" s="124"/>
      <c r="C196" s="124"/>
      <c r="D196" s="124"/>
      <c r="E196" s="124"/>
    </row>
    <row r="197" spans="1:5" ht="18" x14ac:dyDescent="0.25">
      <c r="A197" s="124"/>
      <c r="B197" s="124"/>
      <c r="C197" s="124"/>
      <c r="D197" s="124"/>
      <c r="E197" s="124"/>
    </row>
    <row r="198" spans="1:5" ht="18" x14ac:dyDescent="0.25">
      <c r="A198" s="124"/>
      <c r="B198" s="124"/>
      <c r="C198" s="124"/>
      <c r="D198" s="124"/>
      <c r="E198" s="124"/>
    </row>
    <row r="199" spans="1:5" ht="18" x14ac:dyDescent="0.25">
      <c r="A199" s="124"/>
      <c r="B199" s="124"/>
      <c r="C199" s="124"/>
      <c r="D199" s="124"/>
      <c r="E199" s="124"/>
    </row>
    <row r="200" spans="1:5" ht="18" x14ac:dyDescent="0.25">
      <c r="A200" s="124"/>
      <c r="B200" s="124"/>
      <c r="C200" s="124"/>
      <c r="D200" s="124"/>
      <c r="E200" s="124"/>
    </row>
    <row r="201" spans="1:5" ht="18" x14ac:dyDescent="0.25">
      <c r="A201" s="124"/>
      <c r="B201" s="124"/>
      <c r="C201" s="124"/>
      <c r="D201" s="124"/>
      <c r="E201" s="124"/>
    </row>
    <row r="202" spans="1:5" ht="18" x14ac:dyDescent="0.25">
      <c r="A202" s="124"/>
      <c r="B202" s="124"/>
      <c r="C202" s="124"/>
      <c r="D202" s="124"/>
      <c r="E202" s="124"/>
    </row>
    <row r="203" spans="1:5" ht="18" x14ac:dyDescent="0.25">
      <c r="A203" s="124"/>
      <c r="B203" s="124"/>
      <c r="C203" s="124"/>
      <c r="D203" s="124"/>
      <c r="E203" s="124"/>
    </row>
    <row r="204" spans="1:5" ht="18" x14ac:dyDescent="0.25">
      <c r="A204" s="124"/>
      <c r="B204" s="124"/>
      <c r="C204" s="124"/>
      <c r="D204" s="124"/>
      <c r="E204" s="124"/>
    </row>
    <row r="205" spans="1:5" ht="18" x14ac:dyDescent="0.25">
      <c r="A205" s="124"/>
      <c r="B205" s="124"/>
      <c r="C205" s="124"/>
      <c r="D205" s="124"/>
      <c r="E205" s="124"/>
    </row>
    <row r="206" spans="1:5" ht="18" x14ac:dyDescent="0.25">
      <c r="A206" s="124"/>
      <c r="B206" s="124"/>
      <c r="C206" s="124"/>
      <c r="D206" s="124"/>
      <c r="E206" s="124"/>
    </row>
    <row r="207" spans="1:5" ht="18" x14ac:dyDescent="0.25">
      <c r="A207" s="124"/>
      <c r="B207" s="124"/>
      <c r="C207" s="124"/>
      <c r="D207" s="124"/>
      <c r="E207" s="124"/>
    </row>
    <row r="208" spans="1:5" ht="18" x14ac:dyDescent="0.25">
      <c r="A208" s="124"/>
      <c r="B208" s="124"/>
      <c r="C208" s="124"/>
      <c r="D208" s="124"/>
      <c r="E208" s="124"/>
    </row>
    <row r="209" spans="1:5" ht="18" x14ac:dyDescent="0.25">
      <c r="A209" s="124"/>
      <c r="B209" s="124"/>
      <c r="C209" s="124"/>
      <c r="D209" s="124"/>
      <c r="E209" s="124"/>
    </row>
    <row r="210" spans="1:5" ht="18" x14ac:dyDescent="0.25">
      <c r="A210" s="124"/>
      <c r="B210" s="124"/>
      <c r="C210" s="124"/>
      <c r="D210" s="124"/>
      <c r="E210" s="124"/>
    </row>
    <row r="211" spans="1:5" ht="18" x14ac:dyDescent="0.25">
      <c r="A211" s="124"/>
      <c r="B211" s="124"/>
      <c r="C211" s="124"/>
      <c r="D211" s="124"/>
      <c r="E211" s="124"/>
    </row>
    <row r="212" spans="1:5" ht="18" x14ac:dyDescent="0.25">
      <c r="A212" s="124"/>
      <c r="B212" s="124"/>
      <c r="C212" s="124"/>
      <c r="D212" s="124"/>
      <c r="E212" s="124"/>
    </row>
    <row r="213" spans="1:5" ht="18" x14ac:dyDescent="0.25">
      <c r="A213" s="124"/>
      <c r="B213" s="124"/>
      <c r="C213" s="124"/>
      <c r="D213" s="124"/>
      <c r="E213" s="124"/>
    </row>
    <row r="214" spans="1:5" ht="18" x14ac:dyDescent="0.25">
      <c r="A214" s="124"/>
      <c r="B214" s="124"/>
      <c r="C214" s="124"/>
      <c r="D214" s="124"/>
      <c r="E214" s="124"/>
    </row>
    <row r="215" spans="1:5" ht="18" x14ac:dyDescent="0.25">
      <c r="A215" s="124"/>
      <c r="B215" s="124"/>
      <c r="C215" s="124"/>
      <c r="D215" s="124"/>
      <c r="E215" s="124"/>
    </row>
    <row r="216" spans="1:5" ht="18" x14ac:dyDescent="0.25">
      <c r="A216" s="124"/>
      <c r="B216" s="124"/>
      <c r="C216" s="124"/>
      <c r="D216" s="124"/>
      <c r="E216" s="124"/>
    </row>
    <row r="217" spans="1:5" ht="18" x14ac:dyDescent="0.25">
      <c r="A217" s="124"/>
      <c r="B217" s="124"/>
      <c r="C217" s="124"/>
      <c r="D217" s="124"/>
      <c r="E217" s="124"/>
    </row>
  </sheetData>
  <mergeCells count="62">
    <mergeCell ref="C63:D63"/>
    <mergeCell ref="B60:D60"/>
    <mergeCell ref="B61:D61"/>
    <mergeCell ref="B62:D62"/>
    <mergeCell ref="B68:D68"/>
    <mergeCell ref="C57:D57"/>
    <mergeCell ref="C58:D58"/>
    <mergeCell ref="C59:D59"/>
    <mergeCell ref="C53:D53"/>
    <mergeCell ref="C54:D54"/>
    <mergeCell ref="C55:D55"/>
    <mergeCell ref="B52:D52"/>
    <mergeCell ref="C56:D56"/>
    <mergeCell ref="C50:D50"/>
    <mergeCell ref="B41:D41"/>
    <mergeCell ref="B46:D46"/>
    <mergeCell ref="C51:D51"/>
    <mergeCell ref="C45:D45"/>
    <mergeCell ref="C47:D47"/>
    <mergeCell ref="C48:D48"/>
    <mergeCell ref="C49:D49"/>
    <mergeCell ref="C42:D42"/>
    <mergeCell ref="C43:D43"/>
    <mergeCell ref="C44:D44"/>
    <mergeCell ref="C25:D25"/>
    <mergeCell ref="C26:D26"/>
    <mergeCell ref="C27:D27"/>
    <mergeCell ref="B21:D21"/>
    <mergeCell ref="C40:D40"/>
    <mergeCell ref="B32:D32"/>
    <mergeCell ref="C39:D39"/>
    <mergeCell ref="B34:D34"/>
    <mergeCell ref="B36:D36"/>
    <mergeCell ref="B37:D37"/>
    <mergeCell ref="B38:D38"/>
    <mergeCell ref="C20:D20"/>
    <mergeCell ref="C22:D22"/>
    <mergeCell ref="B17:D17"/>
    <mergeCell ref="B19:D19"/>
    <mergeCell ref="C24:D24"/>
    <mergeCell ref="C15:D15"/>
    <mergeCell ref="B23:D23"/>
    <mergeCell ref="C35:D35"/>
    <mergeCell ref="C70:D70"/>
    <mergeCell ref="C65:D65"/>
    <mergeCell ref="C66:D66"/>
    <mergeCell ref="C69:D69"/>
    <mergeCell ref="B64:D64"/>
    <mergeCell ref="C31:D31"/>
    <mergeCell ref="C33:D33"/>
    <mergeCell ref="B28:D28"/>
    <mergeCell ref="B29:D29"/>
    <mergeCell ref="B30:D30"/>
    <mergeCell ref="C16:D16"/>
    <mergeCell ref="C18:D18"/>
    <mergeCell ref="C67:D67"/>
    <mergeCell ref="B12:D12"/>
    <mergeCell ref="B13:D13"/>
    <mergeCell ref="B14:D14"/>
    <mergeCell ref="A8:D8"/>
    <mergeCell ref="C10:D10"/>
    <mergeCell ref="C11:D11"/>
  </mergeCells>
  <printOptions horizontalCentered="1"/>
  <pageMargins left="0.78740157480314965" right="0.78740157480314965" top="1.1811023622047245" bottom="0.43307086614173229" header="0.70866141732283472" footer="0.31496062992125984"/>
  <pageSetup paperSize="9" scale="59" fitToHeight="0" orientation="landscape" r:id="rId1"/>
  <headerFooter differentFirst="1">
    <oddHeader>&amp;C
&amp;P</oddHeader>
  </headerFooter>
  <rowBreaks count="5" manualBreakCount="5">
    <brk id="20" max="3" man="1"/>
    <brk id="35" max="3" man="1"/>
    <brk id="44" max="3" man="1"/>
    <brk id="50" max="3" man="1"/>
    <brk id="56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Приложение 1</vt:lpstr>
      <vt:lpstr>Приложение 2</vt:lpstr>
      <vt:lpstr>Приложение 3</vt:lpstr>
      <vt:lpstr>Приложение 4</vt:lpstr>
      <vt:lpstr>'Приложение 1'!Область_печати</vt:lpstr>
      <vt:lpstr>'Приложение 2'!Область_печати</vt:lpstr>
      <vt:lpstr>'Приложение 3'!Область_печати</vt:lpstr>
      <vt:lpstr>'Приложение 4'!Область_печати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2018-02-19T05:15:38Z</cp:lastPrinted>
  <dcterms:created xsi:type="dcterms:W3CDTF">2006-09-16T00:00:00Z</dcterms:created>
  <dcterms:modified xsi:type="dcterms:W3CDTF">2021-05-07T07:43:26Z</dcterms:modified>
</cp:coreProperties>
</file>