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8" yWindow="828" windowWidth="16332" windowHeight="10932" tabRatio="819" activeTab="0"/>
  </bookViews>
  <sheets>
    <sheet name="Лист1 " sheetId="1" r:id="rId1"/>
  </sheets>
  <externalReferences>
    <externalReference r:id="rId4"/>
  </externalReferences>
  <definedNames>
    <definedName name="_xlnm.Print_Area" localSheetId="0">'Лист1 '!$A$1:$M$141</definedName>
  </definedNames>
  <calcPr fullCalcOnLoad="1"/>
</workbook>
</file>

<file path=xl/sharedStrings.xml><?xml version="1.0" encoding="utf-8"?>
<sst xmlns="http://schemas.openxmlformats.org/spreadsheetml/2006/main" count="235" uniqueCount="75">
  <si>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</si>
  <si>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</si>
  <si>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</si>
  <si>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</si>
  <si>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</si>
  <si>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</si>
  <si>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</si>
  <si>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</si>
  <si>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</si>
  <si>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</si>
  <si>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</si>
  <si>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</si>
  <si>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</si>
  <si>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</si>
  <si>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</si>
  <si>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</si>
  <si>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</si>
  <si>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</si>
  <si>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</si>
  <si>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</si>
  <si>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</si>
  <si>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</si>
  <si>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</si>
  <si>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</si>
  <si>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</si>
  <si>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</si>
  <si>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</si>
  <si>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</si>
  <si>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</si>
  <si>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</si>
  <si>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</si>
  <si>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</si>
  <si>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</si>
  <si>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</si>
  <si>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</si>
  <si>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</si>
  <si>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</si>
  <si>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27</t>
  </si>
  <si>
    <t>Мероприятие 1 Ремонт проездов к дворовым территориям многоквартирных домов населенных пунктов, всего, из них</t>
  </si>
  <si>
    <t>2. Прочие нужды</t>
  </si>
  <si>
    <t>Наименование мероприятия/Источники расходов на финансирование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</si>
  <si>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</si>
  <si>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5
 Реализация мероприятий по сохранению особо охраняемых природных территорий (природных памятников), расположенных на территории Артемовского городского округа</t>
  </si>
  <si>
    <t>Мероприятие 6 Строительство, реконструкция, реставрация, ремонт и содержание памятников и памятных мест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</si>
  <si>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2027 года»</t>
  </si>
  <si>
    <t>Исполнитель: О.А. Макарова, тел.2-40-62</t>
  </si>
  <si>
    <t xml:space="preserve">Мероприятие 13.1 </t>
  </si>
  <si>
    <t>УГХ</t>
  </si>
  <si>
    <t>угх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</si>
  <si>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2027 года»</t>
  </si>
  <si>
    <t>Объем расходов на выполнение мероприятия за счет всех источников ресурсного обеспечения, тыс. рублей</t>
  </si>
  <si>
    <t>всего</t>
  </si>
  <si>
    <t>Код федерального проекта*</t>
  </si>
  <si>
    <t xml:space="preserve">* Графа заполняется в соответствии с Порядком формирования и применения кодов бюджетной классификации Российской Федерации, их структурой и принципами назначения, утвержденными Министерством финансов Российской Федерации, по мероприятиям, включенным в региональные проекты, обеспечивающие достижение целей, показателей и результатов федеральных проектов, входящих в состав национальных проектов.
**Указывается общая сумма по направлению, пообъектная расшифровка формируется в приложении № 3 «Перечень объектов капитального строительства для бюджетных инвестиций» к муниципальной программе.
</t>
  </si>
  <si>
    <t xml:space="preserve">Всего по направлению «Капитальные вложения», в том числе**     </t>
  </si>
  <si>
    <t>1.1. Бюджетные инвестиции в объекты капитального строительства</t>
  </si>
  <si>
    <t xml:space="preserve">Бюджетные инвестиции     
в объекты капитального   
строительства, всего**,
в том числе              
</t>
  </si>
  <si>
    <t>Приложение № 2   
к  муниципальной программе                                                                        
Развитие дорожного хозяйства,благоустройства                                                        
и обеспечение экологической безопасности                                                                
Артемовского городского округа до 2027 года»</t>
  </si>
  <si>
    <t>4,5,6,7,8,9,10</t>
  </si>
  <si>
    <t>35</t>
  </si>
  <si>
    <t>37</t>
  </si>
  <si>
    <t>30,32,34</t>
  </si>
  <si>
    <t>43</t>
  </si>
  <si>
    <t>38</t>
  </si>
  <si>
    <t>47</t>
  </si>
  <si>
    <t>Мероприятие 11 Разработка (актуализация) комплексной схемы организации дорожного движения на улично-дорожной сети Артемовского городского округа, всего, из них</t>
  </si>
  <si>
    <t>Мероприятие 12 Обустройство пешеходных переходов и подходов к ним, всего, из них</t>
  </si>
  <si>
    <t>Мероприятие 13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</si>
  <si>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14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</si>
  <si>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Мероприятие 15 Разработка (актуализация) программы комплексного развития транспортной инфраструктуры Артемовского городского округа</t>
  </si>
  <si>
    <t>Мероприятие 17                          Мероприятия по эвтаназии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</si>
  <si>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>Мероприятие 18 Осуществление государственного полномочия Свердловской области по организации проведения мероприятий по предупреждению и ликвидации болезней животных</t>
  </si>
  <si>
    <t>Мероприятие 10 Разработка (актуализация) генеральной схемы санитарной очистки Артемовского городского округа</t>
  </si>
  <si>
    <t>Мероприятие 16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</si>
  <si>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Приложение 1   
к  постановлению Администрации                                                                      
Артемовского городского округа                                                           
от                             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</si>
</sst>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Liberation Serif"/>
      <family val="1"/>
    </font>
    <font>
      <b/>
      <sz val="16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b/>
      <sz val="1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Liberation Serif"/>
      <family val="1"/>
    </font>
    <font>
      <sz val="11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Liberation Serif"/>
      <family val="1"/>
    </font>
    <font>
      <sz val="11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173" fontId="2" fillId="32" borderId="10" xfId="0" applyNumberFormat="1" applyFont="1" applyFill="1" applyBorder="1" applyAlignment="1">
      <alignment wrapText="1"/>
    </xf>
    <xf numFmtId="173" fontId="2" fillId="32" borderId="10" xfId="0" applyNumberFormat="1" applyFont="1" applyFill="1" applyBorder="1" applyAlignment="1">
      <alignment horizontal="right" wrapText="1"/>
    </xf>
    <xf numFmtId="173" fontId="2" fillId="32" borderId="11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32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32" borderId="12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32" borderId="12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wrapText="1"/>
    </xf>
    <xf numFmtId="172" fontId="2" fillId="32" borderId="10" xfId="0" applyNumberFormat="1" applyFon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46" fillId="32" borderId="0" xfId="0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4" fontId="2" fillId="0" borderId="13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6" fillId="0" borderId="0" xfId="0" applyFont="1" applyFill="1" applyBorder="1" applyAlignment="1">
      <alignment wrapText="1"/>
    </xf>
    <xf numFmtId="173" fontId="45" fillId="32" borderId="10" xfId="0" applyNumberFormat="1" applyFont="1" applyFill="1" applyBorder="1" applyAlignment="1">
      <alignment wrapText="1"/>
    </xf>
    <xf numFmtId="173" fontId="46" fillId="0" borderId="0" xfId="0" applyNumberFormat="1" applyFont="1" applyBorder="1" applyAlignment="1">
      <alignment wrapText="1"/>
    </xf>
    <xf numFmtId="173" fontId="45" fillId="0" borderId="0" xfId="0" applyNumberFormat="1" applyFont="1" applyFill="1" applyBorder="1" applyAlignment="1">
      <alignment wrapText="1"/>
    </xf>
    <xf numFmtId="173" fontId="45" fillId="32" borderId="10" xfId="0" applyNumberFormat="1" applyFont="1" applyFill="1" applyBorder="1" applyAlignment="1">
      <alignment horizontal="right" wrapText="1"/>
    </xf>
    <xf numFmtId="173" fontId="45" fillId="0" borderId="14" xfId="0" applyNumberFormat="1" applyFont="1" applyFill="1" applyBorder="1" applyAlignment="1">
      <alignment wrapText="1"/>
    </xf>
    <xf numFmtId="173" fontId="45" fillId="0" borderId="11" xfId="0" applyNumberFormat="1" applyFont="1" applyFill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wrapText="1"/>
    </xf>
    <xf numFmtId="173" fontId="2" fillId="0" borderId="11" xfId="0" applyNumberFormat="1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right" wrapText="1"/>
    </xf>
    <xf numFmtId="0" fontId="2" fillId="32" borderId="13" xfId="0" applyFont="1" applyFill="1" applyBorder="1" applyAlignment="1">
      <alignment horizontal="center" vertical="center" wrapText="1"/>
    </xf>
    <xf numFmtId="173" fontId="46" fillId="0" borderId="0" xfId="0" applyNumberFormat="1" applyFont="1" applyFill="1" applyBorder="1" applyAlignment="1">
      <alignment wrapText="1"/>
    </xf>
    <xf numFmtId="173" fontId="2" fillId="0" borderId="16" xfId="0" applyNumberFormat="1" applyFont="1" applyFill="1" applyBorder="1" applyAlignment="1">
      <alignment horizontal="right" wrapText="1"/>
    </xf>
    <xf numFmtId="173" fontId="2" fillId="0" borderId="13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 wrapText="1"/>
    </xf>
    <xf numFmtId="0" fontId="2" fillId="32" borderId="1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172" fontId="2" fillId="32" borderId="16" xfId="0" applyNumberFormat="1" applyFont="1" applyFill="1" applyBorder="1" applyAlignment="1">
      <alignment horizontal="right" wrapText="1"/>
    </xf>
    <xf numFmtId="172" fontId="2" fillId="32" borderId="13" xfId="0" applyNumberFormat="1" applyFont="1" applyFill="1" applyBorder="1" applyAlignment="1">
      <alignment horizontal="right" wrapText="1"/>
    </xf>
    <xf numFmtId="172" fontId="2" fillId="32" borderId="17" xfId="0" applyNumberFormat="1" applyFont="1" applyFill="1" applyBorder="1" applyAlignment="1">
      <alignment horizontal="right" wrapText="1"/>
    </xf>
    <xf numFmtId="0" fontId="4" fillId="32" borderId="20" xfId="0" applyFont="1" applyFill="1" applyBorder="1" applyAlignment="1">
      <alignment horizontal="left" wrapText="1"/>
    </xf>
    <xf numFmtId="173" fontId="2" fillId="32" borderId="16" xfId="0" applyNumberFormat="1" applyFont="1" applyFill="1" applyBorder="1" applyAlignment="1">
      <alignment horizontal="center" wrapText="1"/>
    </xf>
    <xf numFmtId="173" fontId="2" fillId="32" borderId="13" xfId="0" applyNumberFormat="1" applyFont="1" applyFill="1" applyBorder="1" applyAlignment="1">
      <alignment horizontal="center" wrapText="1"/>
    </xf>
    <xf numFmtId="173" fontId="2" fillId="32" borderId="17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73" fontId="2" fillId="32" borderId="16" xfId="0" applyNumberFormat="1" applyFont="1" applyFill="1" applyBorder="1" applyAlignment="1">
      <alignment horizontal="right" wrapText="1"/>
    </xf>
    <xf numFmtId="173" fontId="2" fillId="32" borderId="13" xfId="0" applyNumberFormat="1" applyFont="1" applyFill="1" applyBorder="1" applyAlignment="1">
      <alignment horizontal="right" wrapText="1"/>
    </xf>
    <xf numFmtId="173" fontId="2" fillId="32" borderId="17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horizontal="right" wrapText="1"/>
    </xf>
    <xf numFmtId="173" fontId="2" fillId="0" borderId="13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 wrapText="1"/>
    </xf>
    <xf numFmtId="173" fontId="2" fillId="32" borderId="16" xfId="0" applyNumberFormat="1" applyFont="1" applyFill="1" applyBorder="1" applyAlignment="1">
      <alignment wrapText="1"/>
    </xf>
    <xf numFmtId="173" fontId="2" fillId="32" borderId="13" xfId="0" applyNumberFormat="1" applyFont="1" applyFill="1" applyBorder="1" applyAlignment="1">
      <alignment wrapText="1"/>
    </xf>
    <xf numFmtId="173" fontId="2" fillId="32" borderId="17" xfId="0" applyNumberFormat="1" applyFont="1" applyFill="1" applyBorder="1" applyAlignment="1">
      <alignment wrapText="1"/>
    </xf>
    <xf numFmtId="173" fontId="45" fillId="32" borderId="16" xfId="0" applyNumberFormat="1" applyFont="1" applyFill="1" applyBorder="1" applyAlignment="1">
      <alignment horizontal="right" wrapText="1"/>
    </xf>
    <xf numFmtId="173" fontId="45" fillId="32" borderId="13" xfId="0" applyNumberFormat="1" applyFont="1" applyFill="1" applyBorder="1" applyAlignment="1">
      <alignment horizontal="right" wrapText="1"/>
    </xf>
    <xf numFmtId="173" fontId="45" fillId="32" borderId="17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wrapText="1"/>
    </xf>
    <xf numFmtId="173" fontId="2" fillId="0" borderId="13" xfId="0" applyNumberFormat="1" applyFont="1" applyFill="1" applyBorder="1" applyAlignment="1">
      <alignment wrapText="1"/>
    </xf>
    <xf numFmtId="173" fontId="2" fillId="0" borderId="17" xfId="0" applyNumberFormat="1" applyFont="1" applyFill="1" applyBorder="1" applyAlignment="1">
      <alignment wrapText="1"/>
    </xf>
    <xf numFmtId="173" fontId="45" fillId="32" borderId="16" xfId="0" applyNumberFormat="1" applyFont="1" applyFill="1" applyBorder="1" applyAlignment="1">
      <alignment wrapText="1"/>
    </xf>
    <xf numFmtId="173" fontId="45" fillId="32" borderId="13" xfId="0" applyNumberFormat="1" applyFont="1" applyFill="1" applyBorder="1" applyAlignment="1">
      <alignment wrapText="1"/>
    </xf>
    <xf numFmtId="173" fontId="45" fillId="32" borderId="17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&#1052;&#1055;%202023-20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7"/>
    </sheetNames>
    <sheetDataSet>
      <sheetData sheetId="0">
        <row r="11">
          <cell r="I11">
            <v>84668.3</v>
          </cell>
          <cell r="K11">
            <v>186899</v>
          </cell>
          <cell r="L11">
            <v>274783</v>
          </cell>
          <cell r="M11">
            <v>152000</v>
          </cell>
          <cell r="N11">
            <v>38000</v>
          </cell>
        </row>
        <row r="12">
          <cell r="I12">
            <v>28895.7</v>
          </cell>
          <cell r="K12">
            <v>116642.9</v>
          </cell>
          <cell r="L12">
            <v>84048.8</v>
          </cell>
          <cell r="M12">
            <v>126289</v>
          </cell>
          <cell r="N12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="90" zoomScaleNormal="90" zoomScaleSheetLayoutView="75" zoomScalePageLayoutView="0" workbookViewId="0" topLeftCell="A2">
      <selection activeCell="H2" sqref="H2:M2"/>
    </sheetView>
  </sheetViews>
  <sheetFormatPr defaultColWidth="9.140625" defaultRowHeight="15"/>
  <cols>
    <col min="1" max="1" width="7.7109375" style="35" customWidth="1"/>
    <col min="2" max="2" width="40.7109375" style="14" customWidth="1"/>
    <col min="3" max="3" width="19.00390625" style="14" customWidth="1"/>
    <col min="4" max="4" width="17.00390625" style="15" customWidth="1"/>
    <col min="5" max="5" width="14.7109375" style="15" customWidth="1"/>
    <col min="6" max="6" width="3.28125" style="28" hidden="1" customWidth="1"/>
    <col min="7" max="7" width="15.28125" style="15" customWidth="1"/>
    <col min="8" max="8" width="14.28125" style="15" customWidth="1"/>
    <col min="9" max="9" width="16.140625" style="15" customWidth="1"/>
    <col min="10" max="10" width="13.57421875" style="27" hidden="1" customWidth="1"/>
    <col min="11" max="11" width="16.140625" style="15" customWidth="1"/>
    <col min="12" max="12" width="0.13671875" style="27" customWidth="1"/>
    <col min="13" max="13" width="19.8515625" style="16" customWidth="1"/>
    <col min="14" max="14" width="9.140625" style="28" customWidth="1"/>
    <col min="15" max="15" width="13.8515625" style="28" bestFit="1" customWidth="1"/>
    <col min="16" max="16" width="14.00390625" style="28" customWidth="1"/>
    <col min="17" max="17" width="13.8515625" style="28" bestFit="1" customWidth="1"/>
    <col min="18" max="18" width="9.28125" style="28" bestFit="1" customWidth="1"/>
    <col min="19" max="20" width="9.421875" style="28" bestFit="1" customWidth="1"/>
    <col min="21" max="16384" width="9.140625" style="28" customWidth="1"/>
  </cols>
  <sheetData>
    <row r="1" spans="1:13" ht="102.75" customHeight="1" hidden="1">
      <c r="A1" s="34" t="s">
        <v>29</v>
      </c>
      <c r="B1" s="8"/>
      <c r="C1" s="8"/>
      <c r="F1" s="36"/>
      <c r="I1" s="57" t="s">
        <v>31</v>
      </c>
      <c r="J1" s="57"/>
      <c r="K1" s="57"/>
      <c r="L1" s="57"/>
      <c r="M1" s="57"/>
    </row>
    <row r="2" spans="1:13" ht="102.75" customHeight="1">
      <c r="A2" s="34"/>
      <c r="B2" s="8"/>
      <c r="C2" s="8"/>
      <c r="F2" s="36"/>
      <c r="H2" s="58" t="s">
        <v>74</v>
      </c>
      <c r="I2" s="58"/>
      <c r="J2" s="58"/>
      <c r="K2" s="58"/>
      <c r="L2" s="58"/>
      <c r="M2" s="58"/>
    </row>
    <row r="3" spans="1:13" ht="124.5" customHeight="1">
      <c r="A3" s="34"/>
      <c r="B3" s="8"/>
      <c r="C3" s="8"/>
      <c r="F3" s="19"/>
      <c r="H3" s="58" t="s">
        <v>57</v>
      </c>
      <c r="I3" s="58"/>
      <c r="J3" s="58"/>
      <c r="K3" s="58"/>
      <c r="L3" s="58"/>
      <c r="M3" s="58"/>
    </row>
    <row r="4" spans="1:13" ht="12" customHeight="1">
      <c r="A4" s="9"/>
      <c r="B4" s="9"/>
      <c r="C4" s="9"/>
      <c r="D4" s="20"/>
      <c r="E4" s="20"/>
      <c r="F4" s="9"/>
      <c r="G4" s="20"/>
      <c r="H4" s="17"/>
      <c r="L4" s="15"/>
      <c r="M4" s="15"/>
    </row>
    <row r="5" spans="1:13" ht="79.5" customHeight="1">
      <c r="A5" s="59" t="s">
        <v>44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25.25" customHeight="1">
      <c r="A6" s="62" t="s">
        <v>32</v>
      </c>
      <c r="B6" s="62" t="s">
        <v>40</v>
      </c>
      <c r="C6" s="62" t="s">
        <v>52</v>
      </c>
      <c r="D6" s="65" t="s">
        <v>50</v>
      </c>
      <c r="E6" s="66"/>
      <c r="F6" s="66"/>
      <c r="G6" s="66"/>
      <c r="H6" s="66"/>
      <c r="I6" s="66"/>
      <c r="J6" s="66"/>
      <c r="K6" s="66"/>
      <c r="L6" s="67"/>
      <c r="M6" s="62" t="s">
        <v>16</v>
      </c>
    </row>
    <row r="7" spans="1:13" ht="5.25" customHeight="1">
      <c r="A7" s="63"/>
      <c r="B7" s="63"/>
      <c r="C7" s="63"/>
      <c r="D7" s="68"/>
      <c r="E7" s="69"/>
      <c r="F7" s="69"/>
      <c r="G7" s="69"/>
      <c r="H7" s="69"/>
      <c r="I7" s="69"/>
      <c r="J7" s="69"/>
      <c r="K7" s="69"/>
      <c r="L7" s="70"/>
      <c r="M7" s="63"/>
    </row>
    <row r="8" spans="1:13" ht="31.5" customHeight="1">
      <c r="A8" s="64"/>
      <c r="B8" s="64"/>
      <c r="C8" s="64"/>
      <c r="D8" s="18" t="s">
        <v>51</v>
      </c>
      <c r="E8" s="56">
        <v>2023</v>
      </c>
      <c r="F8" s="21"/>
      <c r="G8" s="18">
        <v>2024</v>
      </c>
      <c r="H8" s="18">
        <v>2025</v>
      </c>
      <c r="I8" s="18">
        <v>2026</v>
      </c>
      <c r="J8" s="88">
        <v>2027</v>
      </c>
      <c r="K8" s="89"/>
      <c r="L8" s="90"/>
      <c r="M8" s="64"/>
    </row>
    <row r="9" spans="1:13" ht="20.25" customHeight="1">
      <c r="A9" s="23">
        <v>1</v>
      </c>
      <c r="B9" s="23">
        <v>2</v>
      </c>
      <c r="C9" s="23">
        <v>3</v>
      </c>
      <c r="D9" s="18">
        <v>4</v>
      </c>
      <c r="E9" s="56">
        <v>5</v>
      </c>
      <c r="F9" s="21"/>
      <c r="G9" s="18">
        <v>6</v>
      </c>
      <c r="H9" s="18">
        <v>7</v>
      </c>
      <c r="I9" s="18">
        <v>8</v>
      </c>
      <c r="J9" s="46"/>
      <c r="K9" s="51">
        <v>9</v>
      </c>
      <c r="L9" s="47"/>
      <c r="M9" s="21">
        <v>10</v>
      </c>
    </row>
    <row r="10" spans="1:17" ht="40.5" customHeight="1">
      <c r="A10" s="1">
        <v>1</v>
      </c>
      <c r="B10" s="6" t="s">
        <v>0</v>
      </c>
      <c r="C10" s="6"/>
      <c r="D10" s="3">
        <f>E10+G10+H10+I10+J10</f>
        <v>2369260.1999999997</v>
      </c>
      <c r="E10" s="3">
        <f aca="true" t="shared" si="0" ref="E10:J10">E11+E12+E13+E14</f>
        <v>347033.80000000005</v>
      </c>
      <c r="F10" s="7"/>
      <c r="G10" s="3">
        <f t="shared" si="0"/>
        <v>542628.2</v>
      </c>
      <c r="H10" s="3">
        <f>H11+H12+H13+H14</f>
        <v>652511.8999999999</v>
      </c>
      <c r="I10" s="3">
        <f t="shared" si="0"/>
        <v>527516.8999999999</v>
      </c>
      <c r="J10" s="85">
        <f t="shared" si="0"/>
        <v>299569.3999999999</v>
      </c>
      <c r="K10" s="86"/>
      <c r="L10" s="87"/>
      <c r="M10" s="1" t="s">
        <v>22</v>
      </c>
      <c r="O10" s="38"/>
      <c r="P10" s="39"/>
      <c r="Q10" s="39"/>
    </row>
    <row r="11" spans="1:15" ht="20.25">
      <c r="A11" s="1">
        <f>A10+1</f>
        <v>2</v>
      </c>
      <c r="B11" s="6" t="s">
        <v>1</v>
      </c>
      <c r="C11" s="6"/>
      <c r="D11" s="3">
        <f>D19</f>
        <v>0</v>
      </c>
      <c r="E11" s="3">
        <f>E19</f>
        <v>0</v>
      </c>
      <c r="F11" s="7"/>
      <c r="G11" s="3">
        <f>G19</f>
        <v>0</v>
      </c>
      <c r="H11" s="3">
        <f>H19</f>
        <v>0</v>
      </c>
      <c r="I11" s="3">
        <f>I19</f>
        <v>0</v>
      </c>
      <c r="J11" s="85">
        <f>J19</f>
        <v>0</v>
      </c>
      <c r="K11" s="86"/>
      <c r="L11" s="87"/>
      <c r="M11" s="1" t="s">
        <v>22</v>
      </c>
      <c r="O11" s="38"/>
    </row>
    <row r="12" spans="1:15" ht="20.25">
      <c r="A12" s="1">
        <f aca="true" t="shared" si="1" ref="A12:A22">A11+1</f>
        <v>3</v>
      </c>
      <c r="B12" s="6" t="s">
        <v>2</v>
      </c>
      <c r="C12" s="6"/>
      <c r="D12" s="3">
        <f>SUM(E12:L12)</f>
        <v>798881.2</v>
      </c>
      <c r="E12" s="3">
        <f aca="true" t="shared" si="2" ref="E12:J13">E16+E20</f>
        <v>141303.7</v>
      </c>
      <c r="F12" s="7"/>
      <c r="G12" s="3">
        <f t="shared" si="2"/>
        <v>188260.4</v>
      </c>
      <c r="H12" s="3">
        <f t="shared" si="2"/>
        <v>276132.8</v>
      </c>
      <c r="I12" s="3">
        <f t="shared" si="2"/>
        <v>153553.3</v>
      </c>
      <c r="J12" s="85">
        <f t="shared" si="2"/>
        <v>39631</v>
      </c>
      <c r="K12" s="86"/>
      <c r="L12" s="87"/>
      <c r="M12" s="1" t="s">
        <v>22</v>
      </c>
      <c r="O12" s="38"/>
    </row>
    <row r="13" spans="1:15" ht="20.25">
      <c r="A13" s="1">
        <f t="shared" si="1"/>
        <v>4</v>
      </c>
      <c r="B13" s="6" t="s">
        <v>3</v>
      </c>
      <c r="C13" s="6"/>
      <c r="D13" s="3">
        <f>SUM(E13:L13)</f>
        <v>1570379</v>
      </c>
      <c r="E13" s="3">
        <f>E17+E21</f>
        <v>205730.1</v>
      </c>
      <c r="F13" s="3"/>
      <c r="G13" s="3">
        <f t="shared" si="2"/>
        <v>354367.8</v>
      </c>
      <c r="H13" s="3">
        <f t="shared" si="2"/>
        <v>376379.1</v>
      </c>
      <c r="I13" s="3">
        <f t="shared" si="2"/>
        <v>373963.6</v>
      </c>
      <c r="J13" s="85">
        <f>J17+K21</f>
        <v>259938.39999999994</v>
      </c>
      <c r="K13" s="86"/>
      <c r="L13" s="87"/>
      <c r="M13" s="1" t="s">
        <v>22</v>
      </c>
      <c r="O13" s="38"/>
    </row>
    <row r="14" spans="1:15" ht="21" customHeight="1">
      <c r="A14" s="1">
        <f t="shared" si="1"/>
        <v>5</v>
      </c>
      <c r="B14" s="6" t="s">
        <v>28</v>
      </c>
      <c r="C14" s="6"/>
      <c r="D14" s="3">
        <f aca="true" t="shared" si="3" ref="D14:J14">D22</f>
        <v>0</v>
      </c>
      <c r="E14" s="3">
        <f t="shared" si="3"/>
        <v>0</v>
      </c>
      <c r="F14" s="7"/>
      <c r="G14" s="3">
        <f t="shared" si="3"/>
        <v>0</v>
      </c>
      <c r="H14" s="3">
        <f t="shared" si="3"/>
        <v>0</v>
      </c>
      <c r="I14" s="3">
        <f t="shared" si="3"/>
        <v>0</v>
      </c>
      <c r="J14" s="85">
        <f t="shared" si="3"/>
        <v>0</v>
      </c>
      <c r="K14" s="86"/>
      <c r="L14" s="87"/>
      <c r="M14" s="1" t="s">
        <v>22</v>
      </c>
      <c r="O14" s="38"/>
    </row>
    <row r="15" spans="1:15" ht="19.5" customHeight="1">
      <c r="A15" s="1">
        <f t="shared" si="1"/>
        <v>6</v>
      </c>
      <c r="B15" s="6" t="s">
        <v>4</v>
      </c>
      <c r="C15" s="6"/>
      <c r="D15" s="3">
        <f>E15+F15+G15+H15+K15+L15+I15+J15</f>
        <v>1094226.7</v>
      </c>
      <c r="E15" s="3">
        <f aca="true" t="shared" si="4" ref="E15:J15">E16+E17</f>
        <v>113564</v>
      </c>
      <c r="F15" s="3"/>
      <c r="G15" s="3">
        <f t="shared" si="4"/>
        <v>303541.9</v>
      </c>
      <c r="H15" s="3">
        <f>H16+H17</f>
        <v>358831.8</v>
      </c>
      <c r="I15" s="3">
        <f>I17+I16</f>
        <v>278289</v>
      </c>
      <c r="J15" s="85">
        <f t="shared" si="4"/>
        <v>40000</v>
      </c>
      <c r="K15" s="86"/>
      <c r="L15" s="87"/>
      <c r="M15" s="1" t="s">
        <v>22</v>
      </c>
      <c r="O15" s="38"/>
    </row>
    <row r="16" spans="1:15" ht="20.25">
      <c r="A16" s="1">
        <f t="shared" si="1"/>
        <v>7</v>
      </c>
      <c r="B16" s="6" t="s">
        <v>2</v>
      </c>
      <c r="C16" s="6"/>
      <c r="D16" s="3">
        <f>SUM(E16:L16)</f>
        <v>736350.3</v>
      </c>
      <c r="E16" s="3">
        <f aca="true" t="shared" si="5" ref="E16:J16">E32+E61</f>
        <v>84668.3</v>
      </c>
      <c r="F16" s="3"/>
      <c r="G16" s="3">
        <f t="shared" si="5"/>
        <v>186899</v>
      </c>
      <c r="H16" s="3">
        <f t="shared" si="5"/>
        <v>274783</v>
      </c>
      <c r="I16" s="3">
        <f t="shared" si="5"/>
        <v>152000</v>
      </c>
      <c r="J16" s="85">
        <f t="shared" si="5"/>
        <v>38000</v>
      </c>
      <c r="K16" s="86"/>
      <c r="L16" s="87"/>
      <c r="M16" s="1" t="s">
        <v>22</v>
      </c>
      <c r="O16" s="38"/>
    </row>
    <row r="17" spans="1:15" ht="20.25">
      <c r="A17" s="1">
        <f t="shared" si="1"/>
        <v>8</v>
      </c>
      <c r="B17" s="6" t="s">
        <v>3</v>
      </c>
      <c r="C17" s="6"/>
      <c r="D17" s="3">
        <f>SUM(E17:L17)</f>
        <v>357876.4</v>
      </c>
      <c r="E17" s="3">
        <f>E33+E62</f>
        <v>28895.7</v>
      </c>
      <c r="F17" s="3"/>
      <c r="G17" s="3">
        <f>G33+G62</f>
        <v>116642.9</v>
      </c>
      <c r="H17" s="3">
        <f>H33+H62</f>
        <v>84048.8</v>
      </c>
      <c r="I17" s="3">
        <f>I62</f>
        <v>126289</v>
      </c>
      <c r="J17" s="85">
        <f>J33+J62</f>
        <v>2000</v>
      </c>
      <c r="K17" s="86"/>
      <c r="L17" s="87"/>
      <c r="M17" s="1" t="s">
        <v>22</v>
      </c>
      <c r="O17" s="38"/>
    </row>
    <row r="18" spans="1:15" ht="20.25" customHeight="1">
      <c r="A18" s="1">
        <f t="shared" si="1"/>
        <v>9</v>
      </c>
      <c r="B18" s="6" t="s">
        <v>5</v>
      </c>
      <c r="C18" s="6"/>
      <c r="D18" s="3">
        <f>SUM(E18:L18)</f>
        <v>1275033.5</v>
      </c>
      <c r="E18" s="3">
        <f>E19+E20+E21+E22</f>
        <v>233469.8</v>
      </c>
      <c r="F18" s="3"/>
      <c r="G18" s="3">
        <f>G19+G20+G21+G22</f>
        <v>239086.3</v>
      </c>
      <c r="H18" s="3">
        <f>H19+H20+H21+H22</f>
        <v>293680.1</v>
      </c>
      <c r="I18" s="3">
        <f>I19+I20+I21+I22</f>
        <v>249227.9</v>
      </c>
      <c r="J18" s="85">
        <f>J20+K21</f>
        <v>259569.39999999994</v>
      </c>
      <c r="K18" s="86"/>
      <c r="L18" s="87"/>
      <c r="M18" s="1" t="s">
        <v>22</v>
      </c>
      <c r="O18" s="38"/>
    </row>
    <row r="19" spans="1:15" ht="20.25">
      <c r="A19" s="1">
        <f t="shared" si="1"/>
        <v>10</v>
      </c>
      <c r="B19" s="6" t="s">
        <v>1</v>
      </c>
      <c r="C19" s="6"/>
      <c r="D19" s="3">
        <f>SUM(E19:L19)</f>
        <v>0</v>
      </c>
      <c r="E19" s="3">
        <f aca="true" t="shared" si="6" ref="E19:J19">E37</f>
        <v>0</v>
      </c>
      <c r="F19" s="3"/>
      <c r="G19" s="3">
        <f t="shared" si="6"/>
        <v>0</v>
      </c>
      <c r="H19" s="3">
        <f t="shared" si="6"/>
        <v>0</v>
      </c>
      <c r="I19" s="3">
        <f t="shared" si="6"/>
        <v>0</v>
      </c>
      <c r="J19" s="85">
        <f t="shared" si="6"/>
        <v>0</v>
      </c>
      <c r="K19" s="86"/>
      <c r="L19" s="87"/>
      <c r="M19" s="1" t="s">
        <v>22</v>
      </c>
      <c r="O19" s="38"/>
    </row>
    <row r="20" spans="1:15" ht="20.25">
      <c r="A20" s="1">
        <f t="shared" si="1"/>
        <v>11</v>
      </c>
      <c r="B20" s="6" t="s">
        <v>2</v>
      </c>
      <c r="C20" s="6"/>
      <c r="D20" s="3">
        <f>SUM(E20:L20)</f>
        <v>62530.90000000001</v>
      </c>
      <c r="E20" s="3">
        <f>E38+E69</f>
        <v>56635.4</v>
      </c>
      <c r="F20" s="3"/>
      <c r="G20" s="3">
        <f>G38+G69</f>
        <v>1361.4</v>
      </c>
      <c r="H20" s="3">
        <f>H38+H69</f>
        <v>1349.8000000000002</v>
      </c>
      <c r="I20" s="3">
        <f>I38+I69</f>
        <v>1553.3</v>
      </c>
      <c r="J20" s="85">
        <f>J38+J69</f>
        <v>1631</v>
      </c>
      <c r="K20" s="86"/>
      <c r="L20" s="87"/>
      <c r="M20" s="1" t="s">
        <v>22</v>
      </c>
      <c r="O20" s="38"/>
    </row>
    <row r="21" spans="1:15" ht="20.25">
      <c r="A21" s="1">
        <f t="shared" si="1"/>
        <v>12</v>
      </c>
      <c r="B21" s="6" t="s">
        <v>3</v>
      </c>
      <c r="C21" s="6"/>
      <c r="D21" s="3">
        <f>E21+G21+H21+I21+K21</f>
        <v>1212502.5999999999</v>
      </c>
      <c r="E21" s="3">
        <f>E39+E70+E137</f>
        <v>176834.4</v>
      </c>
      <c r="F21" s="3"/>
      <c r="G21" s="3">
        <f>G39+G70+G137</f>
        <v>237724.9</v>
      </c>
      <c r="H21" s="3">
        <f>H39+H70+H137</f>
        <v>292330.3</v>
      </c>
      <c r="I21" s="3">
        <f>I39+I70+I137</f>
        <v>247674.6</v>
      </c>
      <c r="J21" s="3"/>
      <c r="K21" s="3">
        <f>K39+K70+J137</f>
        <v>257938.39999999994</v>
      </c>
      <c r="L21" s="3">
        <f>L39+L70+L137</f>
        <v>3119.2999999999997</v>
      </c>
      <c r="M21" s="1" t="s">
        <v>22</v>
      </c>
      <c r="O21" s="38"/>
    </row>
    <row r="22" spans="1:15" ht="21" customHeight="1">
      <c r="A22" s="1">
        <f t="shared" si="1"/>
        <v>13</v>
      </c>
      <c r="B22" s="6" t="s">
        <v>28</v>
      </c>
      <c r="C22" s="6"/>
      <c r="D22" s="3">
        <f>E22+F22+G22+H22+I22+J22</f>
        <v>0</v>
      </c>
      <c r="E22" s="3">
        <v>0</v>
      </c>
      <c r="F22" s="7"/>
      <c r="G22" s="3">
        <v>0</v>
      </c>
      <c r="H22" s="3">
        <v>0</v>
      </c>
      <c r="I22" s="3">
        <v>0</v>
      </c>
      <c r="J22" s="85">
        <v>0</v>
      </c>
      <c r="K22" s="86"/>
      <c r="L22" s="87"/>
      <c r="M22" s="1" t="s">
        <v>22</v>
      </c>
      <c r="O22" s="38"/>
    </row>
    <row r="23" spans="1:15" ht="40.5" customHeight="1">
      <c r="A23" s="1">
        <v>14</v>
      </c>
      <c r="B23" s="72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O23" s="38"/>
    </row>
    <row r="24" spans="1:15" ht="40.5">
      <c r="A24" s="1">
        <f aca="true" t="shared" si="7" ref="A24:A50">A23+1</f>
        <v>15</v>
      </c>
      <c r="B24" s="6" t="s">
        <v>10</v>
      </c>
      <c r="C24" s="6"/>
      <c r="D24" s="3">
        <f aca="true" t="shared" si="8" ref="D24:J24">D26+D27+D25</f>
        <v>84831.2</v>
      </c>
      <c r="E24" s="3">
        <f t="shared" si="8"/>
        <v>15450.5</v>
      </c>
      <c r="F24" s="7"/>
      <c r="G24" s="3">
        <f t="shared" si="8"/>
        <v>15619.1</v>
      </c>
      <c r="H24" s="3">
        <f t="shared" si="8"/>
        <v>14731.400000000001</v>
      </c>
      <c r="I24" s="3">
        <f t="shared" si="8"/>
        <v>19039.100000000002</v>
      </c>
      <c r="J24" s="91">
        <f t="shared" si="8"/>
        <v>19991.1</v>
      </c>
      <c r="K24" s="92"/>
      <c r="L24" s="93"/>
      <c r="M24" s="1" t="s">
        <v>22</v>
      </c>
      <c r="O24" s="38"/>
    </row>
    <row r="25" spans="1:15" ht="20.25">
      <c r="A25" s="1">
        <f t="shared" si="7"/>
        <v>16</v>
      </c>
      <c r="B25" s="6" t="s">
        <v>13</v>
      </c>
      <c r="C25" s="6"/>
      <c r="D25" s="3">
        <f aca="true" t="shared" si="9" ref="D25:J25">D37+D31</f>
        <v>0</v>
      </c>
      <c r="E25" s="3">
        <f t="shared" si="9"/>
        <v>0</v>
      </c>
      <c r="F25" s="7"/>
      <c r="G25" s="3">
        <f t="shared" si="9"/>
        <v>0</v>
      </c>
      <c r="H25" s="3">
        <f t="shared" si="9"/>
        <v>0</v>
      </c>
      <c r="I25" s="3">
        <f t="shared" si="9"/>
        <v>0</v>
      </c>
      <c r="J25" s="91">
        <f t="shared" si="9"/>
        <v>0</v>
      </c>
      <c r="K25" s="92"/>
      <c r="L25" s="93"/>
      <c r="M25" s="1" t="s">
        <v>22</v>
      </c>
      <c r="O25" s="38"/>
    </row>
    <row r="26" spans="1:15" ht="20.25">
      <c r="A26" s="1">
        <f t="shared" si="7"/>
        <v>17</v>
      </c>
      <c r="B26" s="6" t="s">
        <v>2</v>
      </c>
      <c r="C26" s="6"/>
      <c r="D26" s="3">
        <f aca="true" t="shared" si="10" ref="D26:J27">D32+D38</f>
        <v>0</v>
      </c>
      <c r="E26" s="3">
        <f t="shared" si="10"/>
        <v>0</v>
      </c>
      <c r="F26" s="7"/>
      <c r="G26" s="3">
        <f t="shared" si="10"/>
        <v>0</v>
      </c>
      <c r="H26" s="3">
        <f t="shared" si="10"/>
        <v>0</v>
      </c>
      <c r="I26" s="3">
        <f t="shared" si="10"/>
        <v>0</v>
      </c>
      <c r="J26" s="91">
        <f t="shared" si="10"/>
        <v>0</v>
      </c>
      <c r="K26" s="92"/>
      <c r="L26" s="93"/>
      <c r="M26" s="1" t="s">
        <v>22</v>
      </c>
      <c r="O26" s="38"/>
    </row>
    <row r="27" spans="1:15" ht="20.25">
      <c r="A27" s="1">
        <f t="shared" si="7"/>
        <v>18</v>
      </c>
      <c r="B27" s="6" t="s">
        <v>3</v>
      </c>
      <c r="C27" s="6"/>
      <c r="D27" s="3">
        <f>D33+D39</f>
        <v>84831.2</v>
      </c>
      <c r="E27" s="3">
        <f>E33+E39</f>
        <v>15450.5</v>
      </c>
      <c r="F27" s="7"/>
      <c r="G27" s="3">
        <f t="shared" si="10"/>
        <v>15619.1</v>
      </c>
      <c r="H27" s="3">
        <f t="shared" si="10"/>
        <v>14731.400000000001</v>
      </c>
      <c r="I27" s="3">
        <f t="shared" si="10"/>
        <v>19039.100000000002</v>
      </c>
      <c r="J27" s="91">
        <f>J33+K39</f>
        <v>19991.1</v>
      </c>
      <c r="K27" s="92"/>
      <c r="L27" s="93"/>
      <c r="M27" s="1" t="s">
        <v>22</v>
      </c>
      <c r="O27" s="38"/>
    </row>
    <row r="28" spans="1:15" s="16" customFormat="1" ht="20.25">
      <c r="A28" s="1">
        <f t="shared" si="7"/>
        <v>19</v>
      </c>
      <c r="B28" s="73" t="s">
        <v>12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O28" s="24"/>
    </row>
    <row r="29" spans="1:15" s="16" customFormat="1" ht="40.5" customHeight="1">
      <c r="A29" s="1">
        <f t="shared" si="7"/>
        <v>20</v>
      </c>
      <c r="B29" s="6" t="s">
        <v>15</v>
      </c>
      <c r="C29" s="6"/>
      <c r="D29" s="25">
        <f aca="true" t="shared" si="11" ref="D29:J29">D32+D33</f>
        <v>0</v>
      </c>
      <c r="E29" s="25">
        <f t="shared" si="11"/>
        <v>0</v>
      </c>
      <c r="F29" s="26"/>
      <c r="G29" s="25">
        <f t="shared" si="11"/>
        <v>0</v>
      </c>
      <c r="H29" s="25">
        <f t="shared" si="11"/>
        <v>0</v>
      </c>
      <c r="I29" s="25">
        <f t="shared" si="11"/>
        <v>0</v>
      </c>
      <c r="J29" s="81">
        <f t="shared" si="11"/>
        <v>0</v>
      </c>
      <c r="K29" s="82"/>
      <c r="L29" s="83"/>
      <c r="M29" s="1" t="s">
        <v>22</v>
      </c>
      <c r="O29" s="24"/>
    </row>
    <row r="30" spans="1:15" s="16" customFormat="1" ht="20.25">
      <c r="A30" s="1">
        <f t="shared" si="7"/>
        <v>21</v>
      </c>
      <c r="B30" s="6" t="s">
        <v>6</v>
      </c>
      <c r="C30" s="6"/>
      <c r="D30" s="25"/>
      <c r="E30" s="25"/>
      <c r="F30" s="26"/>
      <c r="G30" s="25"/>
      <c r="H30" s="25"/>
      <c r="I30" s="25"/>
      <c r="J30" s="81"/>
      <c r="K30" s="82"/>
      <c r="L30" s="83"/>
      <c r="M30" s="45"/>
      <c r="O30" s="24"/>
    </row>
    <row r="31" spans="1:15" s="16" customFormat="1" ht="20.25">
      <c r="A31" s="1">
        <f t="shared" si="7"/>
        <v>22</v>
      </c>
      <c r="B31" s="6" t="s">
        <v>13</v>
      </c>
      <c r="C31" s="6"/>
      <c r="D31" s="25">
        <f>E31+F31+G31+H31+I31+J31</f>
        <v>0</v>
      </c>
      <c r="E31" s="25">
        <v>0</v>
      </c>
      <c r="F31" s="26"/>
      <c r="G31" s="25">
        <v>0</v>
      </c>
      <c r="H31" s="25">
        <v>0</v>
      </c>
      <c r="I31" s="25">
        <v>0</v>
      </c>
      <c r="J31" s="81">
        <v>0</v>
      </c>
      <c r="K31" s="82"/>
      <c r="L31" s="83"/>
      <c r="M31" s="1" t="s">
        <v>22</v>
      </c>
      <c r="O31" s="24"/>
    </row>
    <row r="32" spans="1:15" s="16" customFormat="1" ht="20.25">
      <c r="A32" s="1">
        <f t="shared" si="7"/>
        <v>23</v>
      </c>
      <c r="B32" s="6" t="s">
        <v>2</v>
      </c>
      <c r="C32" s="6"/>
      <c r="D32" s="25">
        <f>E32+F32+G32+H32+I32+J32</f>
        <v>0</v>
      </c>
      <c r="E32" s="25">
        <v>0</v>
      </c>
      <c r="F32" s="26"/>
      <c r="G32" s="25">
        <v>0</v>
      </c>
      <c r="H32" s="25">
        <v>0</v>
      </c>
      <c r="I32" s="25">
        <v>0</v>
      </c>
      <c r="J32" s="81">
        <v>0</v>
      </c>
      <c r="K32" s="82"/>
      <c r="L32" s="83"/>
      <c r="M32" s="1" t="s">
        <v>22</v>
      </c>
      <c r="O32" s="24"/>
    </row>
    <row r="33" spans="1:15" s="16" customFormat="1" ht="20.25">
      <c r="A33" s="1">
        <f t="shared" si="7"/>
        <v>24</v>
      </c>
      <c r="B33" s="6" t="s">
        <v>3</v>
      </c>
      <c r="C33" s="6"/>
      <c r="D33" s="25">
        <f>E33+F33+G33+H33+I33+J33</f>
        <v>0</v>
      </c>
      <c r="E33" s="25">
        <v>0</v>
      </c>
      <c r="F33" s="26"/>
      <c r="G33" s="25">
        <v>0</v>
      </c>
      <c r="H33" s="25">
        <v>0</v>
      </c>
      <c r="I33" s="25">
        <v>0</v>
      </c>
      <c r="J33" s="81">
        <v>0</v>
      </c>
      <c r="K33" s="82"/>
      <c r="L33" s="83"/>
      <c r="M33" s="1" t="s">
        <v>22</v>
      </c>
      <c r="O33" s="24"/>
    </row>
    <row r="34" spans="1:15" ht="20.25">
      <c r="A34" s="1">
        <f t="shared" si="7"/>
        <v>25</v>
      </c>
      <c r="B34" s="73" t="s">
        <v>39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O34" s="38"/>
    </row>
    <row r="35" spans="1:15" ht="40.5">
      <c r="A35" s="1">
        <f t="shared" si="7"/>
        <v>26</v>
      </c>
      <c r="B35" s="6" t="s">
        <v>8</v>
      </c>
      <c r="C35" s="6"/>
      <c r="D35" s="3">
        <f>D38+D39+D37</f>
        <v>84831.2</v>
      </c>
      <c r="E35" s="3">
        <f>E37+E38+E39</f>
        <v>15450.5</v>
      </c>
      <c r="F35" s="7"/>
      <c r="G35" s="3">
        <f>G38+G39+G37</f>
        <v>15619.1</v>
      </c>
      <c r="H35" s="3">
        <f>H38+H39+H37</f>
        <v>14731.400000000001</v>
      </c>
      <c r="I35" s="3">
        <f>I38+I39+I37</f>
        <v>19039.100000000002</v>
      </c>
      <c r="J35" s="91">
        <f>J36+J37+J38+K39</f>
        <v>19991.1</v>
      </c>
      <c r="K35" s="92"/>
      <c r="L35" s="93"/>
      <c r="M35" s="1" t="s">
        <v>22</v>
      </c>
      <c r="O35" s="38"/>
    </row>
    <row r="36" spans="1:15" ht="20.25">
      <c r="A36" s="1">
        <f t="shared" si="7"/>
        <v>27</v>
      </c>
      <c r="B36" s="6" t="s">
        <v>6</v>
      </c>
      <c r="C36" s="6"/>
      <c r="D36" s="3"/>
      <c r="E36" s="3"/>
      <c r="F36" s="22"/>
      <c r="G36" s="3"/>
      <c r="H36" s="3"/>
      <c r="I36" s="3"/>
      <c r="J36" s="91"/>
      <c r="K36" s="92"/>
      <c r="L36" s="93"/>
      <c r="M36" s="1"/>
      <c r="O36" s="38"/>
    </row>
    <row r="37" spans="1:15" ht="20.25">
      <c r="A37" s="1">
        <f t="shared" si="7"/>
        <v>28</v>
      </c>
      <c r="B37" s="6" t="s">
        <v>13</v>
      </c>
      <c r="C37" s="6"/>
      <c r="D37" s="3">
        <f aca="true" t="shared" si="12" ref="D37:J37">D48</f>
        <v>0</v>
      </c>
      <c r="E37" s="3">
        <f t="shared" si="12"/>
        <v>0</v>
      </c>
      <c r="F37" s="22"/>
      <c r="G37" s="3">
        <f t="shared" si="12"/>
        <v>0</v>
      </c>
      <c r="H37" s="3">
        <f t="shared" si="12"/>
        <v>0</v>
      </c>
      <c r="I37" s="3">
        <f t="shared" si="12"/>
        <v>0</v>
      </c>
      <c r="J37" s="91">
        <f t="shared" si="12"/>
        <v>0</v>
      </c>
      <c r="K37" s="92"/>
      <c r="L37" s="93"/>
      <c r="M37" s="1" t="s">
        <v>22</v>
      </c>
      <c r="O37" s="38"/>
    </row>
    <row r="38" spans="1:13" ht="20.25">
      <c r="A38" s="1">
        <f t="shared" si="7"/>
        <v>29</v>
      </c>
      <c r="B38" s="6" t="s">
        <v>2</v>
      </c>
      <c r="C38" s="6"/>
      <c r="D38" s="3">
        <f>D41+D49</f>
        <v>0</v>
      </c>
      <c r="E38" s="3">
        <f aca="true" t="shared" si="13" ref="E38:J38">E41</f>
        <v>0</v>
      </c>
      <c r="F38" s="22"/>
      <c r="G38" s="3">
        <f t="shared" si="13"/>
        <v>0</v>
      </c>
      <c r="H38" s="3">
        <f t="shared" si="13"/>
        <v>0</v>
      </c>
      <c r="I38" s="3">
        <f t="shared" si="13"/>
        <v>0</v>
      </c>
      <c r="J38" s="91">
        <f t="shared" si="13"/>
        <v>0</v>
      </c>
      <c r="K38" s="92"/>
      <c r="L38" s="93"/>
      <c r="M38" s="1" t="s">
        <v>22</v>
      </c>
    </row>
    <row r="39" spans="1:15" ht="20.25">
      <c r="A39" s="1">
        <f t="shared" si="7"/>
        <v>30</v>
      </c>
      <c r="B39" s="6" t="s">
        <v>3</v>
      </c>
      <c r="C39" s="6"/>
      <c r="D39" s="3">
        <f>D42+D44+D46+D50+D54</f>
        <v>84831.2</v>
      </c>
      <c r="E39" s="3">
        <f>E42+E46+E44+E50+E54</f>
        <v>15450.5</v>
      </c>
      <c r="F39" s="22"/>
      <c r="G39" s="3">
        <f>G42+G46+G44+G50+G54</f>
        <v>15619.1</v>
      </c>
      <c r="H39" s="3">
        <f>H42+H46+H44+H50+H54</f>
        <v>14731.400000000001</v>
      </c>
      <c r="I39" s="3">
        <f>I42+I44+I46+I50+I54</f>
        <v>19039.100000000002</v>
      </c>
      <c r="J39" s="40"/>
      <c r="K39" s="4">
        <f>K42+J44+J46+J50+J54</f>
        <v>19991.1</v>
      </c>
      <c r="L39" s="4">
        <f>L42+L46+L44+L50+L54</f>
        <v>3119.2999999999997</v>
      </c>
      <c r="M39" s="1" t="s">
        <v>22</v>
      </c>
      <c r="O39" s="38"/>
    </row>
    <row r="40" spans="1:15" ht="84" customHeight="1">
      <c r="A40" s="1">
        <f t="shared" si="7"/>
        <v>31</v>
      </c>
      <c r="B40" s="6" t="s">
        <v>25</v>
      </c>
      <c r="C40" s="6"/>
      <c r="D40" s="3">
        <f aca="true" t="shared" si="14" ref="D40:I40">D41+D42</f>
        <v>8362.7</v>
      </c>
      <c r="E40" s="3">
        <f t="shared" si="14"/>
        <v>795</v>
      </c>
      <c r="F40" s="22"/>
      <c r="G40" s="3">
        <f t="shared" si="14"/>
        <v>1246</v>
      </c>
      <c r="H40" s="3">
        <f t="shared" si="14"/>
        <v>246</v>
      </c>
      <c r="I40" s="3">
        <f t="shared" si="14"/>
        <v>2963.7</v>
      </c>
      <c r="J40" s="91">
        <f>K42</f>
        <v>3112</v>
      </c>
      <c r="K40" s="92"/>
      <c r="L40" s="93"/>
      <c r="M40" s="1" t="s">
        <v>58</v>
      </c>
      <c r="O40" s="38"/>
    </row>
    <row r="41" spans="1:16" ht="20.25">
      <c r="A41" s="1">
        <f t="shared" si="7"/>
        <v>32</v>
      </c>
      <c r="B41" s="6" t="s">
        <v>7</v>
      </c>
      <c r="C41" s="6"/>
      <c r="D41" s="3">
        <f>E41+F41+G41+H41+I41+J41</f>
        <v>0</v>
      </c>
      <c r="E41" s="3">
        <v>0</v>
      </c>
      <c r="F41" s="22"/>
      <c r="G41" s="3">
        <v>0</v>
      </c>
      <c r="H41" s="3">
        <v>0</v>
      </c>
      <c r="I41" s="3">
        <v>0</v>
      </c>
      <c r="J41" s="91">
        <v>0</v>
      </c>
      <c r="K41" s="92"/>
      <c r="L41" s="93"/>
      <c r="M41" s="1" t="s">
        <v>22</v>
      </c>
      <c r="P41" s="38"/>
    </row>
    <row r="42" spans="1:13" ht="20.25">
      <c r="A42" s="1">
        <f t="shared" si="7"/>
        <v>33</v>
      </c>
      <c r="B42" s="6" t="s">
        <v>3</v>
      </c>
      <c r="C42" s="6"/>
      <c r="D42" s="3">
        <f>E42+G42+H42+I42+K42</f>
        <v>8362.7</v>
      </c>
      <c r="E42" s="3">
        <v>795</v>
      </c>
      <c r="F42" s="22"/>
      <c r="G42" s="3">
        <v>1246</v>
      </c>
      <c r="H42" s="3">
        <v>246</v>
      </c>
      <c r="I42" s="3">
        <v>2963.7</v>
      </c>
      <c r="J42" s="40"/>
      <c r="K42" s="4">
        <v>3112</v>
      </c>
      <c r="L42" s="4">
        <f>(K42*5/100)+I42</f>
        <v>3119.2999999999997</v>
      </c>
      <c r="M42" s="1" t="s">
        <v>22</v>
      </c>
    </row>
    <row r="43" spans="1:15" ht="129" customHeight="1">
      <c r="A43" s="1">
        <f t="shared" si="7"/>
        <v>34</v>
      </c>
      <c r="B43" s="6" t="s">
        <v>24</v>
      </c>
      <c r="C43" s="6"/>
      <c r="D43" s="3">
        <f aca="true" t="shared" si="15" ref="D43:J43">D44</f>
        <v>6844.200000000001</v>
      </c>
      <c r="E43" s="3">
        <f t="shared" si="15"/>
        <v>1453.5</v>
      </c>
      <c r="F43" s="22"/>
      <c r="G43" s="3">
        <f t="shared" si="15"/>
        <v>1436.1</v>
      </c>
      <c r="H43" s="3">
        <f t="shared" si="15"/>
        <v>1436.2</v>
      </c>
      <c r="I43" s="3">
        <f t="shared" si="15"/>
        <v>1228.5</v>
      </c>
      <c r="J43" s="91">
        <f t="shared" si="15"/>
        <v>1289.9</v>
      </c>
      <c r="K43" s="92"/>
      <c r="L43" s="93"/>
      <c r="M43" s="1">
        <v>15</v>
      </c>
      <c r="O43" s="38"/>
    </row>
    <row r="44" spans="1:16" ht="20.25">
      <c r="A44" s="1">
        <f t="shared" si="7"/>
        <v>35</v>
      </c>
      <c r="B44" s="6" t="s">
        <v>14</v>
      </c>
      <c r="C44" s="6"/>
      <c r="D44" s="3">
        <f>E44+G44+H44+I44+J44</f>
        <v>6844.200000000001</v>
      </c>
      <c r="E44" s="3">
        <v>1453.5</v>
      </c>
      <c r="F44" s="22"/>
      <c r="G44" s="3">
        <v>1436.1</v>
      </c>
      <c r="H44" s="3">
        <v>1436.2</v>
      </c>
      <c r="I44" s="3">
        <v>1228.5</v>
      </c>
      <c r="J44" s="91">
        <v>1289.9</v>
      </c>
      <c r="K44" s="92"/>
      <c r="L44" s="93"/>
      <c r="M44" s="1" t="s">
        <v>22</v>
      </c>
      <c r="O44" s="38"/>
      <c r="P44" s="38"/>
    </row>
    <row r="45" spans="1:16" ht="87" customHeight="1">
      <c r="A45" s="1">
        <f t="shared" si="7"/>
        <v>36</v>
      </c>
      <c r="B45" s="6" t="s">
        <v>20</v>
      </c>
      <c r="C45" s="6"/>
      <c r="D45" s="3">
        <f aca="true" t="shared" si="16" ref="D45:J45">D46</f>
        <v>1331.2</v>
      </c>
      <c r="E45" s="3">
        <f t="shared" si="16"/>
        <v>470</v>
      </c>
      <c r="F45" s="22"/>
      <c r="G45" s="3">
        <f t="shared" si="16"/>
        <v>0</v>
      </c>
      <c r="H45" s="3">
        <f t="shared" si="16"/>
        <v>0</v>
      </c>
      <c r="I45" s="3">
        <f t="shared" si="16"/>
        <v>420.1</v>
      </c>
      <c r="J45" s="91">
        <f t="shared" si="16"/>
        <v>441.1</v>
      </c>
      <c r="K45" s="92"/>
      <c r="L45" s="93"/>
      <c r="M45" s="1">
        <v>17</v>
      </c>
      <c r="O45" s="38"/>
      <c r="P45" s="38"/>
    </row>
    <row r="46" spans="1:15" ht="20.25">
      <c r="A46" s="1">
        <f t="shared" si="7"/>
        <v>37</v>
      </c>
      <c r="B46" s="6" t="s">
        <v>14</v>
      </c>
      <c r="C46" s="6"/>
      <c r="D46" s="3">
        <f>E46+G46+H46+I46+J46</f>
        <v>1331.2</v>
      </c>
      <c r="E46" s="3">
        <v>470</v>
      </c>
      <c r="F46" s="22"/>
      <c r="G46" s="3">
        <v>0</v>
      </c>
      <c r="H46" s="3">
        <v>0</v>
      </c>
      <c r="I46" s="3">
        <v>420.1</v>
      </c>
      <c r="J46" s="91">
        <v>441.1</v>
      </c>
      <c r="K46" s="92"/>
      <c r="L46" s="93"/>
      <c r="M46" s="1" t="s">
        <v>22</v>
      </c>
      <c r="O46" s="38"/>
    </row>
    <row r="47" spans="1:15" ht="87.75" customHeight="1">
      <c r="A47" s="1">
        <f t="shared" si="7"/>
        <v>38</v>
      </c>
      <c r="B47" s="6" t="s">
        <v>36</v>
      </c>
      <c r="C47" s="6"/>
      <c r="D47" s="3">
        <f>D49+D50+D48</f>
        <v>66427.59999999999</v>
      </c>
      <c r="E47" s="3">
        <f>E49+E50+E48</f>
        <v>12700</v>
      </c>
      <c r="F47" s="22"/>
      <c r="G47" s="3">
        <f>G49+G50</f>
        <v>12905</v>
      </c>
      <c r="H47" s="3">
        <f>H49+H50</f>
        <v>13017.2</v>
      </c>
      <c r="I47" s="3">
        <f>I49+I50</f>
        <v>13563.6</v>
      </c>
      <c r="J47" s="91">
        <f>J49+J50</f>
        <v>14241.8</v>
      </c>
      <c r="K47" s="92"/>
      <c r="L47" s="93"/>
      <c r="M47" s="1">
        <v>11</v>
      </c>
      <c r="O47" s="38"/>
    </row>
    <row r="48" spans="1:15" ht="20.25">
      <c r="A48" s="1">
        <f t="shared" si="7"/>
        <v>39</v>
      </c>
      <c r="B48" s="6" t="s">
        <v>13</v>
      </c>
      <c r="C48" s="6"/>
      <c r="D48" s="3">
        <f>E48+F48+G48+H48+I48+J48+K48+L48</f>
        <v>0</v>
      </c>
      <c r="E48" s="3">
        <v>0</v>
      </c>
      <c r="F48" s="22"/>
      <c r="G48" s="3">
        <v>0</v>
      </c>
      <c r="H48" s="3">
        <v>0</v>
      </c>
      <c r="I48" s="3">
        <v>0</v>
      </c>
      <c r="J48" s="91">
        <v>0</v>
      </c>
      <c r="K48" s="92"/>
      <c r="L48" s="93"/>
      <c r="M48" s="1" t="s">
        <v>22</v>
      </c>
      <c r="O48" s="38"/>
    </row>
    <row r="49" spans="1:15" ht="20.25">
      <c r="A49" s="1">
        <f t="shared" si="7"/>
        <v>40</v>
      </c>
      <c r="B49" s="6" t="s">
        <v>7</v>
      </c>
      <c r="C49" s="6"/>
      <c r="D49" s="3">
        <f>E49+F49+G49+H49+I49+J49+K49+L49</f>
        <v>0</v>
      </c>
      <c r="E49" s="3">
        <v>0</v>
      </c>
      <c r="F49" s="22"/>
      <c r="G49" s="3">
        <v>0</v>
      </c>
      <c r="H49" s="3">
        <v>0</v>
      </c>
      <c r="I49" s="3">
        <v>0</v>
      </c>
      <c r="J49" s="91">
        <v>0</v>
      </c>
      <c r="K49" s="92"/>
      <c r="L49" s="93"/>
      <c r="M49" s="1" t="s">
        <v>22</v>
      </c>
      <c r="O49" s="38"/>
    </row>
    <row r="50" spans="1:15" ht="20.25">
      <c r="A50" s="1">
        <f t="shared" si="7"/>
        <v>41</v>
      </c>
      <c r="B50" s="6" t="s">
        <v>3</v>
      </c>
      <c r="C50" s="6"/>
      <c r="D50" s="3">
        <f>E50+G50+H50+I50+J50</f>
        <v>66427.59999999999</v>
      </c>
      <c r="E50" s="3">
        <v>12700</v>
      </c>
      <c r="F50" s="22"/>
      <c r="G50" s="3">
        <v>12905</v>
      </c>
      <c r="H50" s="3">
        <v>13017.2</v>
      </c>
      <c r="I50" s="3">
        <v>13563.6</v>
      </c>
      <c r="J50" s="91">
        <v>14241.8</v>
      </c>
      <c r="K50" s="92"/>
      <c r="L50" s="93"/>
      <c r="M50" s="1" t="s">
        <v>22</v>
      </c>
      <c r="O50" s="38"/>
    </row>
    <row r="51" spans="1:15" ht="166.5" customHeight="1">
      <c r="A51" s="1">
        <v>42</v>
      </c>
      <c r="B51" s="6" t="s">
        <v>42</v>
      </c>
      <c r="C51" s="6"/>
      <c r="D51" s="3">
        <f>SUM(D52:D54)</f>
        <v>1865.5</v>
      </c>
      <c r="E51" s="3">
        <f aca="true" t="shared" si="17" ref="E51:J51">SUM(E52:E54)</f>
        <v>32</v>
      </c>
      <c r="F51" s="37"/>
      <c r="G51" s="3">
        <f t="shared" si="17"/>
        <v>32</v>
      </c>
      <c r="H51" s="3">
        <f t="shared" si="17"/>
        <v>32</v>
      </c>
      <c r="I51" s="3">
        <f t="shared" si="17"/>
        <v>863.2</v>
      </c>
      <c r="J51" s="91">
        <f t="shared" si="17"/>
        <v>906.3</v>
      </c>
      <c r="K51" s="92"/>
      <c r="L51" s="93"/>
      <c r="M51" s="1">
        <v>12.13</v>
      </c>
      <c r="O51" s="38"/>
    </row>
    <row r="52" spans="1:15" ht="20.25">
      <c r="A52" s="1">
        <v>43</v>
      </c>
      <c r="B52" s="6" t="s">
        <v>13</v>
      </c>
      <c r="C52" s="6"/>
      <c r="D52" s="3">
        <f>SUM(E52:L52)</f>
        <v>0</v>
      </c>
      <c r="E52" s="3">
        <f aca="true" t="shared" si="18" ref="E52:H53">SUM(F52:M52)</f>
        <v>0</v>
      </c>
      <c r="F52" s="37"/>
      <c r="G52" s="3">
        <f t="shared" si="18"/>
        <v>0</v>
      </c>
      <c r="H52" s="3">
        <f t="shared" si="18"/>
        <v>0</v>
      </c>
      <c r="I52" s="3">
        <v>0</v>
      </c>
      <c r="J52" s="91">
        <f>SUM(K52:R52)</f>
        <v>0</v>
      </c>
      <c r="K52" s="92"/>
      <c r="L52" s="93"/>
      <c r="M52" s="1" t="s">
        <v>22</v>
      </c>
      <c r="O52" s="38"/>
    </row>
    <row r="53" spans="1:15" ht="20.25">
      <c r="A53" s="1">
        <v>44</v>
      </c>
      <c r="B53" s="6" t="s">
        <v>7</v>
      </c>
      <c r="C53" s="6"/>
      <c r="D53" s="3">
        <f>SUM(E53:L53)</f>
        <v>0</v>
      </c>
      <c r="E53" s="3">
        <f t="shared" si="18"/>
        <v>0</v>
      </c>
      <c r="F53" s="37"/>
      <c r="G53" s="3">
        <f t="shared" si="18"/>
        <v>0</v>
      </c>
      <c r="H53" s="3">
        <f t="shared" si="18"/>
        <v>0</v>
      </c>
      <c r="I53" s="3">
        <v>0</v>
      </c>
      <c r="J53" s="91">
        <f>SUM(K53:R53)</f>
        <v>0</v>
      </c>
      <c r="K53" s="92"/>
      <c r="L53" s="93"/>
      <c r="M53" s="1" t="s">
        <v>22</v>
      </c>
      <c r="O53" s="38"/>
    </row>
    <row r="54" spans="1:15" ht="20.25">
      <c r="A54" s="1">
        <v>45</v>
      </c>
      <c r="B54" s="6" t="s">
        <v>3</v>
      </c>
      <c r="C54" s="6"/>
      <c r="D54" s="3">
        <f>E54+G54+H54+I54+J54</f>
        <v>1865.5</v>
      </c>
      <c r="E54" s="3">
        <v>32</v>
      </c>
      <c r="F54" s="37"/>
      <c r="G54" s="3">
        <v>32</v>
      </c>
      <c r="H54" s="3">
        <v>32</v>
      </c>
      <c r="I54" s="3">
        <v>863.2</v>
      </c>
      <c r="J54" s="91">
        <v>906.3</v>
      </c>
      <c r="K54" s="92"/>
      <c r="L54" s="93"/>
      <c r="M54" s="1" t="s">
        <v>22</v>
      </c>
      <c r="O54" s="38"/>
    </row>
    <row r="55" spans="1:15" ht="37.5" customHeight="1">
      <c r="A55" s="1">
        <v>46</v>
      </c>
      <c r="B55" s="76" t="s">
        <v>35</v>
      </c>
      <c r="C55" s="77"/>
      <c r="D55" s="74"/>
      <c r="E55" s="74"/>
      <c r="F55" s="74"/>
      <c r="G55" s="74"/>
      <c r="H55" s="74"/>
      <c r="I55" s="74"/>
      <c r="J55" s="74"/>
      <c r="K55" s="74"/>
      <c r="L55" s="74"/>
      <c r="M55" s="75"/>
      <c r="O55" s="38"/>
    </row>
    <row r="56" spans="1:15" ht="40.5">
      <c r="A56" s="1">
        <v>47</v>
      </c>
      <c r="B56" s="6" t="s">
        <v>10</v>
      </c>
      <c r="C56" s="6"/>
      <c r="D56" s="3">
        <f>SUM(E56:L56)</f>
        <v>2142801.8</v>
      </c>
      <c r="E56" s="3">
        <f>E57+E58</f>
        <v>307045.30000000005</v>
      </c>
      <c r="F56" s="22"/>
      <c r="G56" s="3">
        <f>G57+G58</f>
        <v>499423</v>
      </c>
      <c r="H56" s="3">
        <f>H57+H58</f>
        <v>609332.8999999999</v>
      </c>
      <c r="I56" s="3">
        <f>I57+I58</f>
        <v>478694.6</v>
      </c>
      <c r="J56" s="91">
        <f>J57+J58</f>
        <v>248305.99999999994</v>
      </c>
      <c r="K56" s="92"/>
      <c r="L56" s="93"/>
      <c r="M56" s="1" t="s">
        <v>22</v>
      </c>
      <c r="O56" s="38"/>
    </row>
    <row r="57" spans="1:15" ht="20.25">
      <c r="A57" s="1">
        <f aca="true" t="shared" si="19" ref="A57:A74">A56+1</f>
        <v>48</v>
      </c>
      <c r="B57" s="6" t="s">
        <v>2</v>
      </c>
      <c r="C57" s="6"/>
      <c r="D57" s="3">
        <f>D69+D61</f>
        <v>798881.2000000001</v>
      </c>
      <c r="E57" s="3">
        <f>E69+E61</f>
        <v>141303.7</v>
      </c>
      <c r="F57" s="22"/>
      <c r="G57" s="3">
        <f>G69+G61</f>
        <v>188260.4</v>
      </c>
      <c r="H57" s="3">
        <f>H69+H61</f>
        <v>276132.8</v>
      </c>
      <c r="I57" s="3">
        <f>I69+I61</f>
        <v>153553.3</v>
      </c>
      <c r="J57" s="91">
        <f>J69+J61</f>
        <v>39631</v>
      </c>
      <c r="K57" s="92"/>
      <c r="L57" s="93"/>
      <c r="M57" s="1" t="s">
        <v>22</v>
      </c>
      <c r="O57" s="38"/>
    </row>
    <row r="58" spans="1:15" ht="20.25">
      <c r="A58" s="1">
        <f t="shared" si="19"/>
        <v>49</v>
      </c>
      <c r="B58" s="6" t="s">
        <v>3</v>
      </c>
      <c r="C58" s="6"/>
      <c r="D58" s="3">
        <f>E58+G58+H58+I58+J58</f>
        <v>1343920.5999999999</v>
      </c>
      <c r="E58" s="3">
        <f>E70+E62</f>
        <v>165741.6</v>
      </c>
      <c r="F58" s="22"/>
      <c r="G58" s="3">
        <f>G70+G62</f>
        <v>311162.6</v>
      </c>
      <c r="H58" s="3">
        <f>H70+H62</f>
        <v>333200.1</v>
      </c>
      <c r="I58" s="3">
        <f>I70+I62</f>
        <v>325141.3</v>
      </c>
      <c r="J58" s="91">
        <f>J62+K70</f>
        <v>208674.99999999994</v>
      </c>
      <c r="K58" s="92"/>
      <c r="L58" s="93"/>
      <c r="M58" s="1" t="s">
        <v>22</v>
      </c>
      <c r="O58" s="38"/>
    </row>
    <row r="59" spans="1:15" ht="20.25">
      <c r="A59" s="1">
        <f t="shared" si="19"/>
        <v>50</v>
      </c>
      <c r="B59" s="73" t="s">
        <v>12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5"/>
      <c r="O59" s="38"/>
    </row>
    <row r="60" spans="1:15" ht="60.75">
      <c r="A60" s="1">
        <f t="shared" si="19"/>
        <v>51</v>
      </c>
      <c r="B60" s="10" t="s">
        <v>54</v>
      </c>
      <c r="C60" s="10"/>
      <c r="D60" s="4">
        <f>D62+D61</f>
        <v>1094226.7000000002</v>
      </c>
      <c r="E60" s="4">
        <f>E62+E61</f>
        <v>113564</v>
      </c>
      <c r="F60" s="4"/>
      <c r="G60" s="4">
        <f>G62+G61</f>
        <v>303541.9</v>
      </c>
      <c r="H60" s="4">
        <f>H62+H61</f>
        <v>358831.8</v>
      </c>
      <c r="I60" s="4">
        <f>I62+I61</f>
        <v>278289</v>
      </c>
      <c r="J60" s="91">
        <f>SUM(J61:J62)</f>
        <v>40000</v>
      </c>
      <c r="K60" s="92"/>
      <c r="L60" s="93"/>
      <c r="M60" s="2" t="s">
        <v>27</v>
      </c>
      <c r="O60" s="38"/>
    </row>
    <row r="61" spans="1:15" ht="20.25">
      <c r="A61" s="1">
        <f t="shared" si="19"/>
        <v>52</v>
      </c>
      <c r="B61" s="10" t="s">
        <v>2</v>
      </c>
      <c r="C61" s="10"/>
      <c r="D61" s="4">
        <f>SUM(E61:L61)</f>
        <v>736350.3</v>
      </c>
      <c r="E61" s="4">
        <f>'[1]2023-2027'!$I$11</f>
        <v>84668.3</v>
      </c>
      <c r="F61" s="4"/>
      <c r="G61" s="4">
        <f>'[1]2023-2027'!$K$11</f>
        <v>186899</v>
      </c>
      <c r="H61" s="4">
        <f>'[1]2023-2027'!$L$11</f>
        <v>274783</v>
      </c>
      <c r="I61" s="4">
        <f>'[1]2023-2027'!$M$11</f>
        <v>152000</v>
      </c>
      <c r="J61" s="91">
        <f>'[1]2023-2027'!$N$11</f>
        <v>38000</v>
      </c>
      <c r="K61" s="92"/>
      <c r="L61" s="93"/>
      <c r="M61" s="2" t="s">
        <v>22</v>
      </c>
      <c r="O61" s="38"/>
    </row>
    <row r="62" spans="1:15" ht="20.25">
      <c r="A62" s="1">
        <f t="shared" si="19"/>
        <v>53</v>
      </c>
      <c r="B62" s="10" t="s">
        <v>3</v>
      </c>
      <c r="C62" s="10"/>
      <c r="D62" s="4">
        <f>SUM(E62:L62)</f>
        <v>357876.4</v>
      </c>
      <c r="E62" s="4">
        <f>'[1]2023-2027'!$I$12</f>
        <v>28895.7</v>
      </c>
      <c r="F62" s="4"/>
      <c r="G62" s="4">
        <f>'[1]2023-2027'!$K$12</f>
        <v>116642.9</v>
      </c>
      <c r="H62" s="4">
        <f>'[1]2023-2027'!$L$12</f>
        <v>84048.8</v>
      </c>
      <c r="I62" s="4">
        <f>'[1]2023-2027'!$M$12</f>
        <v>126289</v>
      </c>
      <c r="J62" s="91">
        <f>'[1]2023-2027'!$N$12</f>
        <v>2000</v>
      </c>
      <c r="K62" s="92"/>
      <c r="L62" s="93"/>
      <c r="M62" s="2" t="s">
        <v>22</v>
      </c>
      <c r="O62" s="38"/>
    </row>
    <row r="63" spans="1:15" ht="25.5" customHeight="1">
      <c r="A63" s="1">
        <v>54</v>
      </c>
      <c r="B63" s="109" t="s">
        <v>55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  <c r="O63" s="38"/>
    </row>
    <row r="64" spans="1:15" ht="92.25" customHeight="1">
      <c r="A64" s="1">
        <v>55</v>
      </c>
      <c r="B64" s="43" t="s">
        <v>56</v>
      </c>
      <c r="C64" s="10"/>
      <c r="D64" s="4">
        <f>D66+D65</f>
        <v>1094226.7000000002</v>
      </c>
      <c r="E64" s="4">
        <f>E66+E65</f>
        <v>113564</v>
      </c>
      <c r="F64" s="4"/>
      <c r="G64" s="4">
        <f>G66+G65</f>
        <v>303541.9</v>
      </c>
      <c r="H64" s="4">
        <f>H66+H65</f>
        <v>358831.8</v>
      </c>
      <c r="I64" s="4">
        <f>I66+I65</f>
        <v>278289</v>
      </c>
      <c r="J64" s="91">
        <f>SUM(J65:J66)</f>
        <v>40000</v>
      </c>
      <c r="K64" s="92"/>
      <c r="L64" s="93"/>
      <c r="M64" s="2" t="s">
        <v>27</v>
      </c>
      <c r="O64" s="38"/>
    </row>
    <row r="65" spans="1:15" ht="20.25">
      <c r="A65" s="1">
        <v>56</v>
      </c>
      <c r="B65" s="10" t="s">
        <v>7</v>
      </c>
      <c r="C65" s="29"/>
      <c r="D65" s="4">
        <f>E65+G65+H65+I65+K65</f>
        <v>736350.3</v>
      </c>
      <c r="E65" s="4">
        <f>E61</f>
        <v>84668.3</v>
      </c>
      <c r="F65" s="4"/>
      <c r="G65" s="4">
        <f aca="true" t="shared" si="20" ref="G65:I66">G61</f>
        <v>186899</v>
      </c>
      <c r="H65" s="4">
        <f t="shared" si="20"/>
        <v>274783</v>
      </c>
      <c r="I65" s="4">
        <f t="shared" si="20"/>
        <v>152000</v>
      </c>
      <c r="J65" s="40">
        <f>J61</f>
        <v>38000</v>
      </c>
      <c r="K65" s="4">
        <f>J61</f>
        <v>38000</v>
      </c>
      <c r="L65" s="4">
        <f>L61</f>
        <v>0</v>
      </c>
      <c r="M65" s="2" t="s">
        <v>22</v>
      </c>
      <c r="O65" s="38"/>
    </row>
    <row r="66" spans="1:15" ht="20.25">
      <c r="A66" s="1">
        <v>57</v>
      </c>
      <c r="B66" s="10" t="s">
        <v>3</v>
      </c>
      <c r="C66" s="29"/>
      <c r="D66" s="4">
        <f>E66+G66+H66+I66+K66</f>
        <v>357876.4</v>
      </c>
      <c r="E66" s="4">
        <f>E62</f>
        <v>28895.7</v>
      </c>
      <c r="F66" s="4"/>
      <c r="G66" s="4">
        <f t="shared" si="20"/>
        <v>116642.9</v>
      </c>
      <c r="H66" s="4">
        <f t="shared" si="20"/>
        <v>84048.8</v>
      </c>
      <c r="I66" s="4">
        <f t="shared" si="20"/>
        <v>126289</v>
      </c>
      <c r="J66" s="40">
        <f>J62</f>
        <v>2000</v>
      </c>
      <c r="K66" s="4">
        <f>J62</f>
        <v>2000</v>
      </c>
      <c r="L66" s="4">
        <f>L62</f>
        <v>0</v>
      </c>
      <c r="M66" s="2" t="s">
        <v>22</v>
      </c>
      <c r="O66" s="38"/>
    </row>
    <row r="67" spans="1:15" ht="20.25">
      <c r="A67" s="1">
        <v>58</v>
      </c>
      <c r="B67" s="78" t="s">
        <v>39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O67" s="38"/>
    </row>
    <row r="68" spans="1:15" ht="42.75" customHeight="1">
      <c r="A68" s="1">
        <v>59</v>
      </c>
      <c r="B68" s="6" t="s">
        <v>11</v>
      </c>
      <c r="C68" s="6"/>
      <c r="D68" s="3">
        <f>D69+D70</f>
        <v>1048574.9999999999</v>
      </c>
      <c r="E68" s="3">
        <f>E69+E70</f>
        <v>193481.3</v>
      </c>
      <c r="F68" s="22"/>
      <c r="G68" s="3">
        <f>G69+G70</f>
        <v>195881.09999999998</v>
      </c>
      <c r="H68" s="3">
        <f>H69+H70</f>
        <v>250501.09999999998</v>
      </c>
      <c r="I68" s="3">
        <f>I69+I70</f>
        <v>200405.59999999998</v>
      </c>
      <c r="J68" s="91">
        <f>J69+K70</f>
        <v>208305.99999999994</v>
      </c>
      <c r="K68" s="92"/>
      <c r="L68" s="93"/>
      <c r="M68" s="1" t="s">
        <v>22</v>
      </c>
      <c r="O68" s="38"/>
    </row>
    <row r="69" spans="1:15" ht="20.25">
      <c r="A69" s="1">
        <v>60</v>
      </c>
      <c r="B69" s="6" t="s">
        <v>2</v>
      </c>
      <c r="C69" s="6"/>
      <c r="D69" s="3">
        <f>E69+G69+H69+I69+J69</f>
        <v>62530.90000000001</v>
      </c>
      <c r="E69" s="3">
        <f>E72+E100+E124+E75</f>
        <v>56635.4</v>
      </c>
      <c r="F69" s="37">
        <f>F72+F100+F124</f>
        <v>0</v>
      </c>
      <c r="G69" s="3">
        <f>G72+G100+G124</f>
        <v>1361.4</v>
      </c>
      <c r="H69" s="3">
        <f>H72+H100+H124</f>
        <v>1349.8000000000002</v>
      </c>
      <c r="I69" s="3">
        <f>I72+I100+I124</f>
        <v>1553.3</v>
      </c>
      <c r="J69" s="91">
        <f>J99+J124</f>
        <v>1631</v>
      </c>
      <c r="K69" s="92"/>
      <c r="L69" s="93"/>
      <c r="M69" s="1" t="s">
        <v>22</v>
      </c>
      <c r="O69" s="38"/>
    </row>
    <row r="70" spans="1:15" ht="20.25">
      <c r="A70" s="1">
        <f t="shared" si="19"/>
        <v>61</v>
      </c>
      <c r="B70" s="6" t="s">
        <v>3</v>
      </c>
      <c r="C70" s="6"/>
      <c r="D70" s="3">
        <f>D73+D76+D78+D80+D82+D84+D86+D88+D90+D92+D98+D101+D110+D95+D116+D119+D122+D125</f>
        <v>986044.0999999999</v>
      </c>
      <c r="E70" s="3">
        <f>E73+E76+E78+E80+E82+E84+E86+E88+E90+E98+E101+E110+E119+E122+E125+E92+E95+E116-0.1</f>
        <v>136845.9</v>
      </c>
      <c r="F70" s="22"/>
      <c r="G70" s="3">
        <f>G73+G76+G78+G80+G82+G84+G86+G88+G90+G98+G101+G110+G119+G122+G125+G92+G95+G116+0.1</f>
        <v>194519.69999999998</v>
      </c>
      <c r="H70" s="3">
        <f>H73+H76+H78+H80+H82+H84+H86+H88+H90+H98+H101+H110+H119+H122+H125+0.1</f>
        <v>249151.3</v>
      </c>
      <c r="I70" s="3">
        <f>I73+I76+I78+I80+I82+I84+I86+I88+I90+I98+I101+I110+I119+I122+I125+I92+I95+I116</f>
        <v>198852.3</v>
      </c>
      <c r="J70" s="40"/>
      <c r="K70" s="4">
        <f>J73+J76+J78+J80+J82+J84+J86+J88+J90+J98+J101+J125+J110+J119+J122</f>
        <v>206674.99999999994</v>
      </c>
      <c r="L70" s="40">
        <f>L73+L76+L78+L80+L82+L84+L86+L88+L90+L98+L101+L110+L119+L122+L125</f>
        <v>0</v>
      </c>
      <c r="M70" s="1" t="s">
        <v>22</v>
      </c>
      <c r="O70" s="38"/>
    </row>
    <row r="71" spans="1:15" s="36" customFormat="1" ht="105" customHeight="1">
      <c r="A71" s="1">
        <f t="shared" si="19"/>
        <v>62</v>
      </c>
      <c r="B71" s="6" t="s">
        <v>38</v>
      </c>
      <c r="C71" s="6"/>
      <c r="D71" s="7">
        <f>D72+D73</f>
        <v>13741.599999999999</v>
      </c>
      <c r="E71" s="3">
        <f>E72+E73</f>
        <v>0</v>
      </c>
      <c r="F71" s="7"/>
      <c r="G71" s="3">
        <v>7800</v>
      </c>
      <c r="H71" s="3">
        <v>1822.5</v>
      </c>
      <c r="I71" s="3">
        <f>I73</f>
        <v>2009.3</v>
      </c>
      <c r="J71" s="94">
        <f>J73</f>
        <v>2109.8</v>
      </c>
      <c r="K71" s="95"/>
      <c r="L71" s="96"/>
      <c r="M71" s="1">
        <v>24</v>
      </c>
      <c r="O71" s="52"/>
    </row>
    <row r="72" spans="1:15" s="36" customFormat="1" ht="20.25">
      <c r="A72" s="1">
        <f t="shared" si="19"/>
        <v>63</v>
      </c>
      <c r="B72" s="6" t="s">
        <v>9</v>
      </c>
      <c r="C72" s="6"/>
      <c r="D72" s="7">
        <f>E72+F72+G72+I72+J72</f>
        <v>0</v>
      </c>
      <c r="E72" s="3">
        <v>0</v>
      </c>
      <c r="F72" s="7"/>
      <c r="G72" s="3"/>
      <c r="H72" s="3"/>
      <c r="I72" s="3">
        <v>0</v>
      </c>
      <c r="J72" s="94">
        <v>0</v>
      </c>
      <c r="K72" s="95"/>
      <c r="L72" s="96"/>
      <c r="M72" s="1" t="s">
        <v>22</v>
      </c>
      <c r="O72" s="52"/>
    </row>
    <row r="73" spans="1:15" s="36" customFormat="1" ht="20.25">
      <c r="A73" s="1">
        <f t="shared" si="19"/>
        <v>64</v>
      </c>
      <c r="B73" s="6" t="s">
        <v>3</v>
      </c>
      <c r="C73" s="6"/>
      <c r="D73" s="7">
        <f>E73+F73+G73+H73+I73+J73+K73+L73</f>
        <v>13741.599999999999</v>
      </c>
      <c r="E73" s="3">
        <v>0</v>
      </c>
      <c r="F73" s="7"/>
      <c r="G73" s="3">
        <v>7800</v>
      </c>
      <c r="H73" s="3">
        <v>1822.5</v>
      </c>
      <c r="I73" s="3">
        <v>2009.3</v>
      </c>
      <c r="J73" s="94">
        <v>2109.8</v>
      </c>
      <c r="K73" s="95"/>
      <c r="L73" s="96"/>
      <c r="M73" s="1" t="s">
        <v>22</v>
      </c>
      <c r="O73" s="52"/>
    </row>
    <row r="74" spans="1:15" s="36" customFormat="1" ht="149.25" customHeight="1">
      <c r="A74" s="1">
        <f t="shared" si="19"/>
        <v>65</v>
      </c>
      <c r="B74" s="6" t="s">
        <v>23</v>
      </c>
      <c r="C74" s="6"/>
      <c r="D74" s="7">
        <f>E74+G74+H74+I74+J74</f>
        <v>689213.5</v>
      </c>
      <c r="E74" s="3">
        <f>E75+E76</f>
        <v>124200.09999999999</v>
      </c>
      <c r="F74" s="22"/>
      <c r="G74" s="3">
        <f>G76</f>
        <v>109739</v>
      </c>
      <c r="H74" s="3">
        <f>H76</f>
        <v>208474.4</v>
      </c>
      <c r="I74" s="3">
        <f>I76</f>
        <v>120400</v>
      </c>
      <c r="J74" s="94">
        <f>J76</f>
        <v>126400</v>
      </c>
      <c r="K74" s="95"/>
      <c r="L74" s="96"/>
      <c r="M74" s="1">
        <v>21.22</v>
      </c>
      <c r="O74" s="52"/>
    </row>
    <row r="75" spans="1:15" s="36" customFormat="1" ht="21.75" customHeight="1">
      <c r="A75" s="1">
        <v>66</v>
      </c>
      <c r="B75" s="6" t="s">
        <v>9</v>
      </c>
      <c r="C75" s="6"/>
      <c r="D75" s="7">
        <f>E75+G75+H75+I75+K75</f>
        <v>55288</v>
      </c>
      <c r="E75" s="3">
        <v>55288</v>
      </c>
      <c r="F75" s="22"/>
      <c r="G75" s="3">
        <v>0</v>
      </c>
      <c r="H75" s="3">
        <v>0</v>
      </c>
      <c r="I75" s="3">
        <v>0</v>
      </c>
      <c r="J75" s="53"/>
      <c r="K75" s="54">
        <v>0</v>
      </c>
      <c r="L75" s="55"/>
      <c r="M75" s="1" t="s">
        <v>22</v>
      </c>
      <c r="O75" s="52"/>
    </row>
    <row r="76" spans="1:15" s="36" customFormat="1" ht="20.25">
      <c r="A76" s="1">
        <v>67</v>
      </c>
      <c r="B76" s="6" t="s">
        <v>3</v>
      </c>
      <c r="C76" s="6"/>
      <c r="D76" s="7">
        <f>E76+G76+H76+I76+J76</f>
        <v>633925.5</v>
      </c>
      <c r="E76" s="3">
        <f>65997.7+2914.4</f>
        <v>68912.09999999999</v>
      </c>
      <c r="F76" s="22"/>
      <c r="G76" s="3">
        <v>109739</v>
      </c>
      <c r="H76" s="3">
        <v>208474.4</v>
      </c>
      <c r="I76" s="3">
        <v>120400</v>
      </c>
      <c r="J76" s="94">
        <v>126400</v>
      </c>
      <c r="K76" s="95"/>
      <c r="L76" s="96"/>
      <c r="M76" s="1" t="s">
        <v>22</v>
      </c>
      <c r="O76" s="52"/>
    </row>
    <row r="77" spans="1:15" s="36" customFormat="1" ht="104.25" customHeight="1">
      <c r="A77" s="1">
        <f aca="true" t="shared" si="21" ref="A77:A139">A76+1</f>
        <v>68</v>
      </c>
      <c r="B77" s="6" t="s">
        <v>26</v>
      </c>
      <c r="C77" s="6"/>
      <c r="D77" s="7">
        <f aca="true" t="shared" si="22" ref="D77:J77">D78</f>
        <v>2630.2000000000003</v>
      </c>
      <c r="E77" s="3">
        <f t="shared" si="22"/>
        <v>500</v>
      </c>
      <c r="F77" s="22"/>
      <c r="G77" s="3">
        <f t="shared" si="22"/>
        <v>500</v>
      </c>
      <c r="H77" s="3">
        <f t="shared" si="22"/>
        <v>500</v>
      </c>
      <c r="I77" s="3">
        <f t="shared" si="22"/>
        <v>551.3</v>
      </c>
      <c r="J77" s="94">
        <f t="shared" si="22"/>
        <v>578.9</v>
      </c>
      <c r="K77" s="95"/>
      <c r="L77" s="96"/>
      <c r="M77" s="1">
        <v>26</v>
      </c>
      <c r="O77" s="52"/>
    </row>
    <row r="78" spans="1:15" s="36" customFormat="1" ht="20.25">
      <c r="A78" s="1">
        <f t="shared" si="21"/>
        <v>69</v>
      </c>
      <c r="B78" s="6" t="s">
        <v>3</v>
      </c>
      <c r="C78" s="6"/>
      <c r="D78" s="7">
        <f>E78+F78+G78+H78+I78+J78+K78+L78</f>
        <v>2630.2000000000003</v>
      </c>
      <c r="E78" s="3">
        <v>500</v>
      </c>
      <c r="F78" s="22"/>
      <c r="G78" s="3">
        <v>500</v>
      </c>
      <c r="H78" s="3">
        <v>500</v>
      </c>
      <c r="I78" s="3">
        <v>551.3</v>
      </c>
      <c r="J78" s="94">
        <v>578.9</v>
      </c>
      <c r="K78" s="95"/>
      <c r="L78" s="96"/>
      <c r="M78" s="1" t="s">
        <v>22</v>
      </c>
      <c r="O78" s="52"/>
    </row>
    <row r="79" spans="1:15" s="36" customFormat="1" ht="42" customHeight="1">
      <c r="A79" s="1">
        <f t="shared" si="21"/>
        <v>70</v>
      </c>
      <c r="B79" s="6" t="s">
        <v>17</v>
      </c>
      <c r="C79" s="6"/>
      <c r="D79" s="7">
        <f aca="true" t="shared" si="23" ref="D79:J79">D80</f>
        <v>109988.20000000001</v>
      </c>
      <c r="E79" s="3">
        <f t="shared" si="23"/>
        <v>31354.5</v>
      </c>
      <c r="F79" s="22"/>
      <c r="G79" s="3">
        <f t="shared" si="23"/>
        <v>17410.3</v>
      </c>
      <c r="H79" s="3">
        <f t="shared" si="23"/>
        <v>17410.8</v>
      </c>
      <c r="I79" s="3">
        <f t="shared" si="23"/>
        <v>21372</v>
      </c>
      <c r="J79" s="94">
        <f t="shared" si="23"/>
        <v>22440.6</v>
      </c>
      <c r="K79" s="95"/>
      <c r="L79" s="96"/>
      <c r="M79" s="1">
        <v>28</v>
      </c>
      <c r="O79" s="52"/>
    </row>
    <row r="80" spans="1:15" s="36" customFormat="1" ht="20.25">
      <c r="A80" s="1">
        <f t="shared" si="21"/>
        <v>71</v>
      </c>
      <c r="B80" s="6" t="s">
        <v>3</v>
      </c>
      <c r="C80" s="6"/>
      <c r="D80" s="7">
        <f>E80+F80+G80+H80+I80+J80+K80+L80</f>
        <v>109988.20000000001</v>
      </c>
      <c r="E80" s="3">
        <f>31573.5-219</f>
        <v>31354.5</v>
      </c>
      <c r="F80" s="22"/>
      <c r="G80" s="3">
        <v>17410.3</v>
      </c>
      <c r="H80" s="3">
        <v>17410.8</v>
      </c>
      <c r="I80" s="3">
        <v>21372</v>
      </c>
      <c r="J80" s="94">
        <v>22440.6</v>
      </c>
      <c r="K80" s="95"/>
      <c r="L80" s="96"/>
      <c r="M80" s="1" t="s">
        <v>22</v>
      </c>
      <c r="O80" s="52"/>
    </row>
    <row r="81" spans="1:15" s="36" customFormat="1" ht="69" customHeight="1">
      <c r="A81" s="1">
        <v>72</v>
      </c>
      <c r="B81" s="6" t="s">
        <v>21</v>
      </c>
      <c r="C81" s="6"/>
      <c r="D81" s="7">
        <f aca="true" t="shared" si="24" ref="D81:J81">D82</f>
        <v>398</v>
      </c>
      <c r="E81" s="3">
        <f t="shared" si="24"/>
        <v>24</v>
      </c>
      <c r="F81" s="22"/>
      <c r="G81" s="3">
        <f t="shared" si="24"/>
        <v>24</v>
      </c>
      <c r="H81" s="3">
        <f t="shared" si="24"/>
        <v>24</v>
      </c>
      <c r="I81" s="3">
        <f t="shared" si="24"/>
        <v>159</v>
      </c>
      <c r="J81" s="94">
        <f t="shared" si="24"/>
        <v>167</v>
      </c>
      <c r="K81" s="95"/>
      <c r="L81" s="96"/>
      <c r="M81" s="1">
        <v>29</v>
      </c>
      <c r="O81" s="52"/>
    </row>
    <row r="82" spans="1:15" s="36" customFormat="1" ht="20.25">
      <c r="A82" s="1">
        <v>73</v>
      </c>
      <c r="B82" s="6" t="s">
        <v>3</v>
      </c>
      <c r="C82" s="6"/>
      <c r="D82" s="7">
        <f>E82+G82+H82+I82+J82</f>
        <v>398</v>
      </c>
      <c r="E82" s="3">
        <v>24</v>
      </c>
      <c r="F82" s="22"/>
      <c r="G82" s="3">
        <v>24</v>
      </c>
      <c r="H82" s="3">
        <v>24</v>
      </c>
      <c r="I82" s="3">
        <v>159</v>
      </c>
      <c r="J82" s="94">
        <v>167</v>
      </c>
      <c r="K82" s="95"/>
      <c r="L82" s="96"/>
      <c r="M82" s="1" t="s">
        <v>22</v>
      </c>
      <c r="O82" s="52"/>
    </row>
    <row r="83" spans="1:15" s="36" customFormat="1" ht="90.75" customHeight="1">
      <c r="A83" s="1">
        <v>74</v>
      </c>
      <c r="B83" s="6" t="s">
        <v>43</v>
      </c>
      <c r="C83" s="6"/>
      <c r="D83" s="7">
        <f aca="true" t="shared" si="25" ref="D83:J83">D84</f>
        <v>2026.7</v>
      </c>
      <c r="E83" s="3">
        <f t="shared" si="25"/>
        <v>280</v>
      </c>
      <c r="F83" s="22"/>
      <c r="G83" s="3">
        <f t="shared" si="25"/>
        <v>280</v>
      </c>
      <c r="H83" s="3">
        <f t="shared" si="25"/>
        <v>280</v>
      </c>
      <c r="I83" s="3">
        <f t="shared" si="25"/>
        <v>578.9</v>
      </c>
      <c r="J83" s="94">
        <f t="shared" si="25"/>
        <v>607.8</v>
      </c>
      <c r="K83" s="95"/>
      <c r="L83" s="96"/>
      <c r="M83" s="1">
        <v>31</v>
      </c>
      <c r="O83" s="52"/>
    </row>
    <row r="84" spans="1:15" s="36" customFormat="1" ht="20.25">
      <c r="A84" s="1">
        <f t="shared" si="21"/>
        <v>75</v>
      </c>
      <c r="B84" s="6" t="s">
        <v>3</v>
      </c>
      <c r="C84" s="6"/>
      <c r="D84" s="7">
        <f>E84+F84+G84+H84+I84+J84+K84+L84</f>
        <v>2026.7</v>
      </c>
      <c r="E84" s="3">
        <v>280</v>
      </c>
      <c r="F84" s="22"/>
      <c r="G84" s="3">
        <v>280</v>
      </c>
      <c r="H84" s="3">
        <v>280</v>
      </c>
      <c r="I84" s="3">
        <v>578.9</v>
      </c>
      <c r="J84" s="94">
        <v>607.8</v>
      </c>
      <c r="K84" s="95"/>
      <c r="L84" s="96"/>
      <c r="M84" s="1" t="s">
        <v>22</v>
      </c>
      <c r="O84" s="52"/>
    </row>
    <row r="85" spans="1:15" s="36" customFormat="1" ht="51" customHeight="1">
      <c r="A85" s="1">
        <f t="shared" si="21"/>
        <v>76</v>
      </c>
      <c r="B85" s="6" t="s">
        <v>18</v>
      </c>
      <c r="C85" s="6"/>
      <c r="D85" s="7">
        <f>D86</f>
        <v>24764.500000000004</v>
      </c>
      <c r="E85" s="3">
        <f aca="true" t="shared" si="26" ref="E85:J85">E86</f>
        <v>5451.1</v>
      </c>
      <c r="F85" s="22"/>
      <c r="G85" s="3">
        <f t="shared" si="26"/>
        <v>3761.3</v>
      </c>
      <c r="H85" s="3">
        <f t="shared" si="26"/>
        <v>3761.3</v>
      </c>
      <c r="I85" s="3">
        <f t="shared" si="26"/>
        <v>5751.6</v>
      </c>
      <c r="J85" s="94">
        <f t="shared" si="26"/>
        <v>6039.2</v>
      </c>
      <c r="K85" s="95"/>
      <c r="L85" s="96"/>
      <c r="M85" s="1">
        <v>41</v>
      </c>
      <c r="O85" s="52"/>
    </row>
    <row r="86" spans="1:15" s="36" customFormat="1" ht="20.25">
      <c r="A86" s="1">
        <f t="shared" si="21"/>
        <v>77</v>
      </c>
      <c r="B86" s="6" t="s">
        <v>3</v>
      </c>
      <c r="C86" s="6"/>
      <c r="D86" s="7">
        <f>E86+G86+H86+I86+J86</f>
        <v>24764.500000000004</v>
      </c>
      <c r="E86" s="3">
        <v>5451.1</v>
      </c>
      <c r="F86" s="22"/>
      <c r="G86" s="3">
        <v>3761.3</v>
      </c>
      <c r="H86" s="3">
        <v>3761.3</v>
      </c>
      <c r="I86" s="3">
        <v>5751.6</v>
      </c>
      <c r="J86" s="94">
        <v>6039.2</v>
      </c>
      <c r="K86" s="95"/>
      <c r="L86" s="96"/>
      <c r="M86" s="1" t="s">
        <v>22</v>
      </c>
      <c r="O86" s="52"/>
    </row>
    <row r="87" spans="1:15" s="36" customFormat="1" ht="108" customHeight="1">
      <c r="A87" s="1">
        <v>78</v>
      </c>
      <c r="B87" s="6" t="s">
        <v>33</v>
      </c>
      <c r="C87" s="6"/>
      <c r="D87" s="7">
        <f aca="true" t="shared" si="27" ref="D87:J87">D88</f>
        <v>808.6</v>
      </c>
      <c r="E87" s="3">
        <f t="shared" si="27"/>
        <v>100</v>
      </c>
      <c r="F87" s="22"/>
      <c r="G87" s="3">
        <f t="shared" si="27"/>
        <v>100</v>
      </c>
      <c r="H87" s="3">
        <f t="shared" si="27"/>
        <v>100</v>
      </c>
      <c r="I87" s="3">
        <f t="shared" si="27"/>
        <v>248.1</v>
      </c>
      <c r="J87" s="94">
        <f t="shared" si="27"/>
        <v>260.5</v>
      </c>
      <c r="K87" s="95"/>
      <c r="L87" s="96"/>
      <c r="M87" s="1">
        <v>42</v>
      </c>
      <c r="O87" s="52"/>
    </row>
    <row r="88" spans="1:15" s="36" customFormat="1" ht="20.25">
      <c r="A88" s="1">
        <v>79</v>
      </c>
      <c r="B88" s="6" t="s">
        <v>3</v>
      </c>
      <c r="C88" s="6"/>
      <c r="D88" s="7">
        <f>E88+G88+H88+I88+J88</f>
        <v>808.6</v>
      </c>
      <c r="E88" s="3">
        <v>100</v>
      </c>
      <c r="F88" s="22"/>
      <c r="G88" s="3">
        <v>100</v>
      </c>
      <c r="H88" s="3">
        <v>100</v>
      </c>
      <c r="I88" s="3">
        <v>248.1</v>
      </c>
      <c r="J88" s="94">
        <v>260.5</v>
      </c>
      <c r="K88" s="95"/>
      <c r="L88" s="96"/>
      <c r="M88" s="1" t="s">
        <v>22</v>
      </c>
      <c r="O88" s="52"/>
    </row>
    <row r="89" spans="1:15" s="36" customFormat="1" ht="87" customHeight="1">
      <c r="A89" s="1">
        <f t="shared" si="21"/>
        <v>80</v>
      </c>
      <c r="B89" s="6" t="s">
        <v>19</v>
      </c>
      <c r="C89" s="6"/>
      <c r="D89" s="7">
        <f aca="true" t="shared" si="28" ref="D89:J89">D90</f>
        <v>48519.2</v>
      </c>
      <c r="E89" s="3">
        <f t="shared" si="28"/>
        <v>9962.8</v>
      </c>
      <c r="F89" s="22"/>
      <c r="G89" s="3">
        <f t="shared" si="28"/>
        <v>6214.3</v>
      </c>
      <c r="H89" s="3">
        <f t="shared" si="28"/>
        <v>6215.1</v>
      </c>
      <c r="I89" s="3">
        <f t="shared" si="28"/>
        <v>12744.9</v>
      </c>
      <c r="J89" s="94">
        <f t="shared" si="28"/>
        <v>13382.1</v>
      </c>
      <c r="K89" s="95"/>
      <c r="L89" s="96"/>
      <c r="M89" s="1" t="s">
        <v>61</v>
      </c>
      <c r="O89" s="52"/>
    </row>
    <row r="90" spans="1:15" s="36" customFormat="1" ht="20.25">
      <c r="A90" s="1">
        <f t="shared" si="21"/>
        <v>81</v>
      </c>
      <c r="B90" s="6" t="s">
        <v>3</v>
      </c>
      <c r="C90" s="6"/>
      <c r="D90" s="7">
        <f>E90+F90+G90+H90+I90+J90+K90+L90</f>
        <v>48519.2</v>
      </c>
      <c r="E90" s="3">
        <v>9962.8</v>
      </c>
      <c r="F90" s="22"/>
      <c r="G90" s="3">
        <v>6214.3</v>
      </c>
      <c r="H90" s="3">
        <v>6215.1</v>
      </c>
      <c r="I90" s="3">
        <v>12744.9</v>
      </c>
      <c r="J90" s="94">
        <v>13382.1</v>
      </c>
      <c r="K90" s="95"/>
      <c r="L90" s="96"/>
      <c r="M90" s="1" t="s">
        <v>22</v>
      </c>
      <c r="O90" s="52"/>
    </row>
    <row r="91" spans="1:15" s="36" customFormat="1" ht="114" customHeight="1">
      <c r="A91" s="1">
        <f t="shared" si="21"/>
        <v>82</v>
      </c>
      <c r="B91" s="6" t="s">
        <v>72</v>
      </c>
      <c r="C91" s="6"/>
      <c r="D91" s="7">
        <f>E91+G91+H91+I91+J91</f>
        <v>500</v>
      </c>
      <c r="E91" s="3">
        <v>0</v>
      </c>
      <c r="F91" s="7"/>
      <c r="G91" s="3">
        <f>G92</f>
        <v>0</v>
      </c>
      <c r="H91" s="3">
        <v>0</v>
      </c>
      <c r="I91" s="3">
        <v>500</v>
      </c>
      <c r="J91" s="94">
        <v>0</v>
      </c>
      <c r="K91" s="95"/>
      <c r="L91" s="96"/>
      <c r="M91" s="1">
        <v>33</v>
      </c>
      <c r="N91" s="36" t="s">
        <v>48</v>
      </c>
      <c r="O91" s="52"/>
    </row>
    <row r="92" spans="1:15" s="36" customFormat="1" ht="20.25">
      <c r="A92" s="1">
        <f t="shared" si="21"/>
        <v>83</v>
      </c>
      <c r="B92" s="6" t="s">
        <v>3</v>
      </c>
      <c r="C92" s="6"/>
      <c r="D92" s="7">
        <f>SUM(E92:L92)</f>
        <v>500</v>
      </c>
      <c r="E92" s="3">
        <v>0</v>
      </c>
      <c r="F92" s="48"/>
      <c r="G92" s="3">
        <v>0</v>
      </c>
      <c r="H92" s="3">
        <v>0</v>
      </c>
      <c r="I92" s="3">
        <v>500</v>
      </c>
      <c r="J92" s="94">
        <v>0</v>
      </c>
      <c r="K92" s="95"/>
      <c r="L92" s="96"/>
      <c r="M92" s="1" t="s">
        <v>22</v>
      </c>
      <c r="O92" s="52"/>
    </row>
    <row r="93" spans="1:15" s="36" customFormat="1" ht="141" customHeight="1">
      <c r="A93" s="1">
        <v>84</v>
      </c>
      <c r="B93" s="6" t="s">
        <v>65</v>
      </c>
      <c r="C93" s="6"/>
      <c r="D93" s="7">
        <f>E93+F93+G93+H93+I93+J93+K93+L93</f>
        <v>700</v>
      </c>
      <c r="E93" s="3">
        <f aca="true" t="shared" si="29" ref="E93:J93">E94+E95</f>
        <v>0</v>
      </c>
      <c r="F93" s="7"/>
      <c r="G93" s="3">
        <f t="shared" si="29"/>
        <v>0</v>
      </c>
      <c r="H93" s="3">
        <f t="shared" si="29"/>
        <v>0</v>
      </c>
      <c r="I93" s="3">
        <f t="shared" si="29"/>
        <v>700</v>
      </c>
      <c r="J93" s="103">
        <f t="shared" si="29"/>
        <v>0</v>
      </c>
      <c r="K93" s="104"/>
      <c r="L93" s="105"/>
      <c r="M93" s="32" t="s">
        <v>63</v>
      </c>
      <c r="O93" s="52"/>
    </row>
    <row r="94" spans="1:15" s="36" customFormat="1" ht="20.25">
      <c r="A94" s="1">
        <v>85</v>
      </c>
      <c r="B94" s="11" t="s">
        <v>9</v>
      </c>
      <c r="C94" s="11"/>
      <c r="D94" s="49">
        <f>E94+F94+G94+H94+I94+J94</f>
        <v>0</v>
      </c>
      <c r="E94" s="5">
        <v>0</v>
      </c>
      <c r="F94" s="49"/>
      <c r="G94" s="5">
        <v>0</v>
      </c>
      <c r="H94" s="5">
        <v>0</v>
      </c>
      <c r="I94" s="5">
        <v>0</v>
      </c>
      <c r="J94" s="103">
        <v>0</v>
      </c>
      <c r="K94" s="104"/>
      <c r="L94" s="105"/>
      <c r="M94" s="31" t="s">
        <v>22</v>
      </c>
      <c r="O94" s="52"/>
    </row>
    <row r="95" spans="1:15" s="36" customFormat="1" ht="20.25">
      <c r="A95" s="1">
        <v>86</v>
      </c>
      <c r="B95" s="6" t="s">
        <v>3</v>
      </c>
      <c r="C95" s="6"/>
      <c r="D95" s="7">
        <f>E95+F95+G95+H95+I95+J95+K95+L95</f>
        <v>700</v>
      </c>
      <c r="E95" s="3">
        <v>0</v>
      </c>
      <c r="F95" s="7"/>
      <c r="G95" s="3">
        <v>0</v>
      </c>
      <c r="H95" s="3">
        <v>0</v>
      </c>
      <c r="I95" s="3">
        <v>700</v>
      </c>
      <c r="J95" s="103">
        <v>0</v>
      </c>
      <c r="K95" s="104"/>
      <c r="L95" s="105"/>
      <c r="M95" s="1" t="s">
        <v>22</v>
      </c>
      <c r="O95" s="52"/>
    </row>
    <row r="96" spans="1:15" ht="76.5" customHeight="1">
      <c r="A96" s="1">
        <f t="shared" si="21"/>
        <v>87</v>
      </c>
      <c r="B96" s="12" t="s">
        <v>66</v>
      </c>
      <c r="C96" s="12"/>
      <c r="D96" s="3">
        <f>E96+F96+G96+H96+I96+J96+K96+L96</f>
        <v>3861.4000000000005</v>
      </c>
      <c r="E96" s="3">
        <f>SUM(E97:E98)</f>
        <v>879.3</v>
      </c>
      <c r="F96" s="37"/>
      <c r="G96" s="3">
        <f>SUM(G97:G98)</f>
        <v>700</v>
      </c>
      <c r="H96" s="3">
        <v>700</v>
      </c>
      <c r="I96" s="3">
        <v>771.8</v>
      </c>
      <c r="J96" s="91">
        <v>810.3</v>
      </c>
      <c r="K96" s="92"/>
      <c r="L96" s="93"/>
      <c r="M96" s="30">
        <v>25</v>
      </c>
      <c r="O96" s="38"/>
    </row>
    <row r="97" spans="1:15" ht="20.25">
      <c r="A97" s="1">
        <f t="shared" si="21"/>
        <v>88</v>
      </c>
      <c r="B97" s="6" t="s">
        <v>9</v>
      </c>
      <c r="C97" s="6"/>
      <c r="D97" s="3">
        <f>E97+F97+G97+H97+I97+J97</f>
        <v>0</v>
      </c>
      <c r="E97" s="3">
        <v>0</v>
      </c>
      <c r="F97" s="22"/>
      <c r="G97" s="3">
        <v>0</v>
      </c>
      <c r="H97" s="3">
        <v>0</v>
      </c>
      <c r="I97" s="3">
        <v>0</v>
      </c>
      <c r="J97" s="91">
        <v>0</v>
      </c>
      <c r="K97" s="92"/>
      <c r="L97" s="93"/>
      <c r="M97" s="1" t="s">
        <v>22</v>
      </c>
      <c r="O97" s="38"/>
    </row>
    <row r="98" spans="1:15" ht="20.25">
      <c r="A98" s="1">
        <f t="shared" si="21"/>
        <v>89</v>
      </c>
      <c r="B98" s="6" t="s">
        <v>3</v>
      </c>
      <c r="C98" s="6"/>
      <c r="D98" s="3">
        <f aca="true" t="shared" si="30" ref="D98:D104">E98+F98+G98+H98+I98+J98+K98+L98</f>
        <v>3861.4000000000005</v>
      </c>
      <c r="E98" s="3">
        <v>879.3</v>
      </c>
      <c r="F98" s="22"/>
      <c r="G98" s="3">
        <v>700</v>
      </c>
      <c r="H98" s="3">
        <v>700</v>
      </c>
      <c r="I98" s="3">
        <v>771.8</v>
      </c>
      <c r="J98" s="91">
        <v>810.3</v>
      </c>
      <c r="K98" s="92"/>
      <c r="L98" s="93"/>
      <c r="M98" s="1" t="s">
        <v>22</v>
      </c>
      <c r="O98" s="38"/>
    </row>
    <row r="99" spans="1:15" ht="171" customHeight="1">
      <c r="A99" s="1">
        <v>90</v>
      </c>
      <c r="B99" s="6" t="s">
        <v>67</v>
      </c>
      <c r="C99" s="6"/>
      <c r="D99" s="3">
        <f t="shared" si="30"/>
        <v>6478.7</v>
      </c>
      <c r="E99" s="3">
        <f>E100+E101</f>
        <v>1227.5</v>
      </c>
      <c r="F99" s="22"/>
      <c r="G99" s="3">
        <f>G100+G101</f>
        <v>1241.5</v>
      </c>
      <c r="H99" s="3">
        <f>H100+H101</f>
        <v>1229.9</v>
      </c>
      <c r="I99" s="3">
        <f>I100+I101</f>
        <v>1356</v>
      </c>
      <c r="J99" s="91">
        <v>1423.8</v>
      </c>
      <c r="K99" s="92"/>
      <c r="L99" s="93"/>
      <c r="M99" s="33" t="s">
        <v>59</v>
      </c>
      <c r="O99" s="38"/>
    </row>
    <row r="100" spans="1:15" ht="20.25">
      <c r="A100" s="1">
        <v>91</v>
      </c>
      <c r="B100" s="6" t="s">
        <v>9</v>
      </c>
      <c r="C100" s="6"/>
      <c r="D100" s="3">
        <f>E100+G100+H100+I100+K100</f>
        <v>6478.7</v>
      </c>
      <c r="E100" s="3">
        <v>1227.5</v>
      </c>
      <c r="F100" s="37"/>
      <c r="G100" s="3">
        <v>1241.5</v>
      </c>
      <c r="H100" s="3">
        <v>1229.9</v>
      </c>
      <c r="I100" s="3">
        <v>1356</v>
      </c>
      <c r="J100" s="3">
        <f>J103+J124</f>
        <v>0</v>
      </c>
      <c r="K100" s="3">
        <v>1423.8</v>
      </c>
      <c r="L100" s="3"/>
      <c r="M100" s="1" t="s">
        <v>22</v>
      </c>
      <c r="O100" s="38"/>
    </row>
    <row r="101" spans="1:15" ht="20.25">
      <c r="A101" s="1">
        <v>92</v>
      </c>
      <c r="B101" s="6" t="s">
        <v>3</v>
      </c>
      <c r="C101" s="6"/>
      <c r="D101" s="3">
        <f>E101+G101+H101+I101+J101</f>
        <v>0</v>
      </c>
      <c r="E101" s="3">
        <v>0</v>
      </c>
      <c r="F101" s="37"/>
      <c r="G101" s="3">
        <v>0</v>
      </c>
      <c r="H101" s="3">
        <v>0</v>
      </c>
      <c r="I101" s="3">
        <v>0</v>
      </c>
      <c r="J101" s="91">
        <v>0</v>
      </c>
      <c r="K101" s="92"/>
      <c r="L101" s="93"/>
      <c r="M101" s="1" t="s">
        <v>22</v>
      </c>
      <c r="O101" s="38"/>
    </row>
    <row r="102" spans="1:15" ht="45" customHeight="1" hidden="1">
      <c r="A102" s="1">
        <f t="shared" si="21"/>
        <v>93</v>
      </c>
      <c r="B102" s="6" t="s">
        <v>46</v>
      </c>
      <c r="C102" s="6"/>
      <c r="D102" s="3">
        <f t="shared" si="30"/>
        <v>0</v>
      </c>
      <c r="E102" s="3">
        <f>E103+E104</f>
        <v>0</v>
      </c>
      <c r="F102" s="22"/>
      <c r="G102" s="3">
        <f>G103+G104</f>
        <v>0</v>
      </c>
      <c r="H102" s="3">
        <f>H103+H104</f>
        <v>0</v>
      </c>
      <c r="I102" s="3">
        <f>I103+I104</f>
        <v>0</v>
      </c>
      <c r="J102" s="100">
        <f>K103</f>
        <v>0</v>
      </c>
      <c r="K102" s="101"/>
      <c r="L102" s="102"/>
      <c r="M102" s="32" t="s">
        <v>37</v>
      </c>
      <c r="O102" s="38"/>
    </row>
    <row r="103" spans="1:15" ht="20.25" hidden="1">
      <c r="A103" s="1">
        <f t="shared" si="21"/>
        <v>94</v>
      </c>
      <c r="B103" s="6" t="s">
        <v>9</v>
      </c>
      <c r="C103" s="6"/>
      <c r="D103" s="3">
        <v>0</v>
      </c>
      <c r="E103" s="3">
        <v>0</v>
      </c>
      <c r="F103" s="22"/>
      <c r="G103" s="3">
        <v>0</v>
      </c>
      <c r="H103" s="3">
        <v>0</v>
      </c>
      <c r="I103" s="3">
        <v>0</v>
      </c>
      <c r="J103" s="37">
        <f>J100</f>
        <v>1241.5</v>
      </c>
      <c r="K103" s="3">
        <v>0</v>
      </c>
      <c r="L103" s="37">
        <f>L100</f>
        <v>0</v>
      </c>
      <c r="M103" s="1" t="s">
        <v>22</v>
      </c>
      <c r="O103" s="38"/>
    </row>
    <row r="104" spans="1:15" ht="20.25" hidden="1">
      <c r="A104" s="1">
        <f t="shared" si="21"/>
        <v>95</v>
      </c>
      <c r="B104" s="6" t="s">
        <v>3</v>
      </c>
      <c r="C104" s="6"/>
      <c r="D104" s="3">
        <f t="shared" si="30"/>
        <v>0</v>
      </c>
      <c r="E104" s="3">
        <v>0</v>
      </c>
      <c r="F104" s="41"/>
      <c r="G104" s="3">
        <v>0</v>
      </c>
      <c r="H104" s="3">
        <v>0</v>
      </c>
      <c r="I104" s="3">
        <v>0</v>
      </c>
      <c r="J104" s="100">
        <v>0</v>
      </c>
      <c r="K104" s="101"/>
      <c r="L104" s="102"/>
      <c r="M104" s="1" t="s">
        <v>22</v>
      </c>
      <c r="O104" s="38"/>
    </row>
    <row r="105" spans="1:15" ht="123.75" customHeight="1" hidden="1">
      <c r="A105" s="1">
        <v>76</v>
      </c>
      <c r="B105" s="6"/>
      <c r="C105" s="6"/>
      <c r="D105" s="3"/>
      <c r="E105" s="3"/>
      <c r="F105" s="22"/>
      <c r="G105" s="3"/>
      <c r="H105" s="3"/>
      <c r="I105" s="3"/>
      <c r="J105" s="106"/>
      <c r="K105" s="107"/>
      <c r="L105" s="108"/>
      <c r="M105" s="32"/>
      <c r="O105" s="38"/>
    </row>
    <row r="106" spans="1:15" ht="20.25" hidden="1">
      <c r="A106" s="1">
        <v>77</v>
      </c>
      <c r="B106" s="11"/>
      <c r="C106" s="11"/>
      <c r="D106" s="5"/>
      <c r="E106" s="5"/>
      <c r="F106" s="42"/>
      <c r="G106" s="5"/>
      <c r="H106" s="5"/>
      <c r="I106" s="5"/>
      <c r="J106" s="106"/>
      <c r="K106" s="107"/>
      <c r="L106" s="108"/>
      <c r="M106" s="31"/>
      <c r="O106" s="38"/>
    </row>
    <row r="107" spans="1:15" ht="20.25" hidden="1">
      <c r="A107" s="1">
        <f t="shared" si="21"/>
        <v>78</v>
      </c>
      <c r="B107" s="6"/>
      <c r="C107" s="6"/>
      <c r="D107" s="3"/>
      <c r="E107" s="3"/>
      <c r="F107" s="22"/>
      <c r="G107" s="3"/>
      <c r="H107" s="3"/>
      <c r="I107" s="3"/>
      <c r="J107" s="106"/>
      <c r="K107" s="107"/>
      <c r="L107" s="108"/>
      <c r="M107" s="1"/>
      <c r="O107" s="38"/>
    </row>
    <row r="108" spans="1:15" ht="148.5" customHeight="1">
      <c r="A108" s="1">
        <v>93</v>
      </c>
      <c r="B108" s="12" t="s">
        <v>68</v>
      </c>
      <c r="C108" s="6"/>
      <c r="D108" s="3">
        <f>E108+F108+G108+H108+I108+J108+K108+L108</f>
        <v>782.5999999999999</v>
      </c>
      <c r="E108" s="3">
        <f aca="true" t="shared" si="31" ref="E108:J108">E109+E110</f>
        <v>154</v>
      </c>
      <c r="F108" s="22"/>
      <c r="G108" s="3">
        <f t="shared" si="31"/>
        <v>150</v>
      </c>
      <c r="H108" s="3">
        <f t="shared" si="31"/>
        <v>150</v>
      </c>
      <c r="I108" s="3">
        <f t="shared" si="31"/>
        <v>160.3</v>
      </c>
      <c r="J108" s="97">
        <f t="shared" si="31"/>
        <v>168.3</v>
      </c>
      <c r="K108" s="98"/>
      <c r="L108" s="99"/>
      <c r="M108" s="32" t="s">
        <v>62</v>
      </c>
      <c r="O108" s="38"/>
    </row>
    <row r="109" spans="1:15" ht="20.25">
      <c r="A109" s="1">
        <v>94</v>
      </c>
      <c r="B109" s="11" t="s">
        <v>9</v>
      </c>
      <c r="C109" s="11"/>
      <c r="D109" s="5">
        <f>E109+F109+G109+H109+I109+J109</f>
        <v>0</v>
      </c>
      <c r="E109" s="5">
        <v>0</v>
      </c>
      <c r="F109" s="42"/>
      <c r="G109" s="5">
        <v>0</v>
      </c>
      <c r="H109" s="5">
        <v>0</v>
      </c>
      <c r="I109" s="5">
        <v>0</v>
      </c>
      <c r="J109" s="97">
        <v>0</v>
      </c>
      <c r="K109" s="98"/>
      <c r="L109" s="99"/>
      <c r="M109" s="31" t="s">
        <v>22</v>
      </c>
      <c r="O109" s="38"/>
    </row>
    <row r="110" spans="1:15" ht="20.25">
      <c r="A110" s="1">
        <f t="shared" si="21"/>
        <v>95</v>
      </c>
      <c r="B110" s="6" t="s">
        <v>3</v>
      </c>
      <c r="C110" s="6"/>
      <c r="D110" s="3">
        <f>E110+F110+G110+H110+I110+J110+K110+L110</f>
        <v>782.5999999999999</v>
      </c>
      <c r="E110" s="3">
        <v>154</v>
      </c>
      <c r="F110" s="22"/>
      <c r="G110" s="3">
        <v>150</v>
      </c>
      <c r="H110" s="3">
        <v>150</v>
      </c>
      <c r="I110" s="3">
        <v>160.3</v>
      </c>
      <c r="J110" s="97">
        <v>168.3</v>
      </c>
      <c r="K110" s="98"/>
      <c r="L110" s="99"/>
      <c r="M110" s="1" t="s">
        <v>22</v>
      </c>
      <c r="O110" s="38"/>
    </row>
    <row r="111" spans="1:15" ht="150" customHeight="1" hidden="1">
      <c r="A111" s="1">
        <v>78</v>
      </c>
      <c r="N111" s="28" t="s">
        <v>47</v>
      </c>
      <c r="O111" s="38"/>
    </row>
    <row r="112" spans="1:15" ht="20.25" hidden="1">
      <c r="A112" s="1">
        <v>79</v>
      </c>
      <c r="O112" s="38"/>
    </row>
    <row r="113" spans="1:15" ht="20.25" hidden="1">
      <c r="A113" s="1">
        <f t="shared" si="21"/>
        <v>80</v>
      </c>
      <c r="O113" s="38"/>
    </row>
    <row r="114" spans="1:15" ht="132" customHeight="1">
      <c r="A114" s="1">
        <v>96</v>
      </c>
      <c r="B114" s="6" t="s">
        <v>69</v>
      </c>
      <c r="C114" s="6"/>
      <c r="D114" s="3">
        <f>E114+F114+G114+H114+I114+J114+K114+L114</f>
        <v>800</v>
      </c>
      <c r="E114" s="3">
        <f aca="true" t="shared" si="32" ref="E114:J114">E115+E116</f>
        <v>0</v>
      </c>
      <c r="F114" s="7"/>
      <c r="G114" s="3">
        <f t="shared" si="32"/>
        <v>0</v>
      </c>
      <c r="H114" s="3">
        <f t="shared" si="32"/>
        <v>0</v>
      </c>
      <c r="I114" s="3">
        <f t="shared" si="32"/>
        <v>800</v>
      </c>
      <c r="J114" s="97">
        <f t="shared" si="32"/>
        <v>0</v>
      </c>
      <c r="K114" s="98"/>
      <c r="L114" s="99"/>
      <c r="M114" s="1">
        <v>39</v>
      </c>
      <c r="N114" s="28" t="s">
        <v>47</v>
      </c>
      <c r="O114" s="38"/>
    </row>
    <row r="115" spans="1:15" ht="20.25">
      <c r="A115" s="1">
        <v>97</v>
      </c>
      <c r="B115" s="11" t="s">
        <v>9</v>
      </c>
      <c r="C115" s="11"/>
      <c r="D115" s="5">
        <f>E115+F115+G115+H115+I115+J115</f>
        <v>0</v>
      </c>
      <c r="E115" s="3">
        <v>0</v>
      </c>
      <c r="F115" s="7"/>
      <c r="G115" s="3">
        <v>0</v>
      </c>
      <c r="H115" s="3">
        <v>0</v>
      </c>
      <c r="I115" s="3">
        <v>0</v>
      </c>
      <c r="J115" s="97">
        <v>0</v>
      </c>
      <c r="K115" s="98"/>
      <c r="L115" s="99"/>
      <c r="M115" s="1" t="s">
        <v>22</v>
      </c>
      <c r="O115" s="38"/>
    </row>
    <row r="116" spans="1:15" ht="20.25">
      <c r="A116" s="1">
        <f t="shared" si="21"/>
        <v>98</v>
      </c>
      <c r="B116" s="6" t="s">
        <v>3</v>
      </c>
      <c r="C116" s="6"/>
      <c r="D116" s="3">
        <f>E116+F116+G116+H116+I116+J116+K116+L116</f>
        <v>800</v>
      </c>
      <c r="E116" s="3">
        <v>0</v>
      </c>
      <c r="F116" s="7"/>
      <c r="G116" s="3">
        <v>0</v>
      </c>
      <c r="H116" s="3">
        <v>0</v>
      </c>
      <c r="I116" s="3">
        <v>800</v>
      </c>
      <c r="J116" s="97">
        <v>0</v>
      </c>
      <c r="K116" s="98"/>
      <c r="L116" s="99"/>
      <c r="M116" s="1" t="s">
        <v>22</v>
      </c>
      <c r="O116" s="38"/>
    </row>
    <row r="117" spans="1:15" s="36" customFormat="1" ht="162" customHeight="1">
      <c r="A117" s="1">
        <v>99</v>
      </c>
      <c r="B117" s="6" t="s">
        <v>73</v>
      </c>
      <c r="C117" s="6"/>
      <c r="D117" s="7">
        <f>E117+F117+G117+H117+I117+J117+K117+L117</f>
        <v>142011.59999999998</v>
      </c>
      <c r="E117" s="3">
        <f>E119</f>
        <v>19108.200000000004</v>
      </c>
      <c r="F117" s="22"/>
      <c r="G117" s="3">
        <f>G118+G119</f>
        <v>47720.7</v>
      </c>
      <c r="H117" s="3">
        <f>H118+H119</f>
        <v>9593.1</v>
      </c>
      <c r="I117" s="3">
        <f>I118+I119</f>
        <v>31994.9</v>
      </c>
      <c r="J117" s="103">
        <f>J118+J119</f>
        <v>33594.7</v>
      </c>
      <c r="K117" s="104"/>
      <c r="L117" s="105"/>
      <c r="M117" s="1">
        <v>27</v>
      </c>
      <c r="O117" s="52"/>
    </row>
    <row r="118" spans="1:15" s="36" customFormat="1" ht="22.5" customHeight="1">
      <c r="A118" s="1">
        <v>100</v>
      </c>
      <c r="B118" s="11" t="s">
        <v>9</v>
      </c>
      <c r="C118" s="11"/>
      <c r="D118" s="49">
        <f>E118+F118+G118+H118+I118+J118</f>
        <v>0</v>
      </c>
      <c r="E118" s="3">
        <v>0</v>
      </c>
      <c r="F118" s="22"/>
      <c r="G118" s="3">
        <v>0</v>
      </c>
      <c r="H118" s="3">
        <v>0</v>
      </c>
      <c r="I118" s="3">
        <v>0</v>
      </c>
      <c r="J118" s="103">
        <v>0</v>
      </c>
      <c r="K118" s="104"/>
      <c r="L118" s="105"/>
      <c r="M118" s="1" t="s">
        <v>22</v>
      </c>
      <c r="O118" s="52"/>
    </row>
    <row r="119" spans="1:15" s="36" customFormat="1" ht="22.5" customHeight="1">
      <c r="A119" s="1">
        <v>101</v>
      </c>
      <c r="B119" s="6" t="s">
        <v>3</v>
      </c>
      <c r="C119" s="6"/>
      <c r="D119" s="7">
        <f>E119+F119+G119+H119+I119+J119+K119+L119</f>
        <v>142011.59999999998</v>
      </c>
      <c r="E119" s="3">
        <f>36479.3-444.1-16927</f>
        <v>19108.200000000004</v>
      </c>
      <c r="F119" s="22"/>
      <c r="G119" s="3">
        <v>47720.7</v>
      </c>
      <c r="H119" s="3">
        <v>9593.1</v>
      </c>
      <c r="I119" s="3">
        <v>31994.9</v>
      </c>
      <c r="J119" s="103">
        <v>33594.7</v>
      </c>
      <c r="K119" s="104"/>
      <c r="L119" s="105"/>
      <c r="M119" s="1" t="s">
        <v>22</v>
      </c>
      <c r="O119" s="52"/>
    </row>
    <row r="120" spans="1:15" ht="207" customHeight="1">
      <c r="A120" s="1">
        <f t="shared" si="21"/>
        <v>102</v>
      </c>
      <c r="B120" s="6" t="s">
        <v>70</v>
      </c>
      <c r="C120" s="6"/>
      <c r="D120" s="3">
        <f>E120+F120+G120+H120+I120+J120+K120+L120</f>
        <v>586</v>
      </c>
      <c r="E120" s="3">
        <f aca="true" t="shared" si="33" ref="E120:J120">E121+E122</f>
        <v>120</v>
      </c>
      <c r="F120" s="22"/>
      <c r="G120" s="3">
        <f t="shared" si="33"/>
        <v>120</v>
      </c>
      <c r="H120" s="3">
        <f t="shared" si="33"/>
        <v>120</v>
      </c>
      <c r="I120" s="3">
        <f t="shared" si="33"/>
        <v>110.2</v>
      </c>
      <c r="J120" s="97">
        <f t="shared" si="33"/>
        <v>115.8</v>
      </c>
      <c r="K120" s="98"/>
      <c r="L120" s="99"/>
      <c r="M120" s="1">
        <v>36</v>
      </c>
      <c r="O120" s="38"/>
    </row>
    <row r="121" spans="1:15" ht="20.25">
      <c r="A121" s="1">
        <f t="shared" si="21"/>
        <v>103</v>
      </c>
      <c r="B121" s="11" t="s">
        <v>9</v>
      </c>
      <c r="C121" s="11"/>
      <c r="D121" s="5">
        <f>E121+F121+G121+H121+I121+J121</f>
        <v>0</v>
      </c>
      <c r="E121" s="3">
        <v>0</v>
      </c>
      <c r="F121" s="22"/>
      <c r="G121" s="3">
        <v>0</v>
      </c>
      <c r="H121" s="3">
        <v>0</v>
      </c>
      <c r="I121" s="3">
        <v>0</v>
      </c>
      <c r="J121" s="91">
        <v>0</v>
      </c>
      <c r="K121" s="92"/>
      <c r="L121" s="93"/>
      <c r="M121" s="1" t="s">
        <v>22</v>
      </c>
      <c r="O121" s="38"/>
    </row>
    <row r="122" spans="1:15" ht="20.25">
      <c r="A122" s="1">
        <f t="shared" si="21"/>
        <v>104</v>
      </c>
      <c r="B122" s="6" t="s">
        <v>3</v>
      </c>
      <c r="C122" s="6"/>
      <c r="D122" s="3">
        <f>E122+F122+G122+H122+I122+J122+K122+L122</f>
        <v>586</v>
      </c>
      <c r="E122" s="3">
        <v>120</v>
      </c>
      <c r="F122" s="22"/>
      <c r="G122" s="3">
        <v>120</v>
      </c>
      <c r="H122" s="3">
        <v>120</v>
      </c>
      <c r="I122" s="3">
        <v>110.2</v>
      </c>
      <c r="J122" s="91">
        <v>115.8</v>
      </c>
      <c r="K122" s="92"/>
      <c r="L122" s="93"/>
      <c r="M122" s="1" t="s">
        <v>22</v>
      </c>
      <c r="O122" s="38"/>
    </row>
    <row r="123" spans="1:15" ht="186" customHeight="1">
      <c r="A123" s="1">
        <v>105</v>
      </c>
      <c r="B123" s="6" t="s">
        <v>71</v>
      </c>
      <c r="C123" s="6"/>
      <c r="D123" s="3">
        <f>E123+F123+G123+H123+I123+J123+K123+L123</f>
        <v>764.2</v>
      </c>
      <c r="E123" s="3">
        <f aca="true" t="shared" si="34" ref="E123:J123">E124+E125</f>
        <v>119.9</v>
      </c>
      <c r="F123" s="7"/>
      <c r="G123" s="3">
        <f t="shared" si="34"/>
        <v>119.9</v>
      </c>
      <c r="H123" s="3">
        <f t="shared" si="34"/>
        <v>119.9</v>
      </c>
      <c r="I123" s="3">
        <f t="shared" si="34"/>
        <v>197.3</v>
      </c>
      <c r="J123" s="91">
        <f t="shared" si="34"/>
        <v>207.2</v>
      </c>
      <c r="K123" s="92"/>
      <c r="L123" s="93"/>
      <c r="M123" s="32" t="s">
        <v>60</v>
      </c>
      <c r="O123" s="38"/>
    </row>
    <row r="124" spans="1:15" ht="20.25">
      <c r="A124" s="1">
        <v>106</v>
      </c>
      <c r="B124" s="6" t="s">
        <v>9</v>
      </c>
      <c r="C124" s="6"/>
      <c r="D124" s="3">
        <f>E124+F124+G124+H124+I124+J124+K124+L124</f>
        <v>764.2</v>
      </c>
      <c r="E124" s="3">
        <v>119.9</v>
      </c>
      <c r="F124" s="7"/>
      <c r="G124" s="3">
        <v>119.9</v>
      </c>
      <c r="H124" s="3">
        <v>119.9</v>
      </c>
      <c r="I124" s="3">
        <v>197.3</v>
      </c>
      <c r="J124" s="91">
        <v>207.2</v>
      </c>
      <c r="K124" s="92"/>
      <c r="L124" s="93"/>
      <c r="M124" s="1" t="s">
        <v>22</v>
      </c>
      <c r="O124" s="38"/>
    </row>
    <row r="125" spans="1:15" ht="20.25">
      <c r="A125" s="1">
        <f t="shared" si="21"/>
        <v>107</v>
      </c>
      <c r="B125" s="6" t="s">
        <v>3</v>
      </c>
      <c r="C125" s="6"/>
      <c r="D125" s="3">
        <f>E125+F125+G125+H125+I125+J125+K125+L125</f>
        <v>0</v>
      </c>
      <c r="E125" s="3">
        <v>0</v>
      </c>
      <c r="F125" s="48"/>
      <c r="G125" s="3">
        <v>0</v>
      </c>
      <c r="H125" s="3">
        <v>0</v>
      </c>
      <c r="I125" s="3">
        <v>0</v>
      </c>
      <c r="J125" s="91">
        <v>0</v>
      </c>
      <c r="K125" s="92"/>
      <c r="L125" s="93"/>
      <c r="M125" s="1" t="s">
        <v>22</v>
      </c>
      <c r="O125" s="38"/>
    </row>
    <row r="126" spans="1:15" ht="39" customHeight="1">
      <c r="A126" s="1">
        <f t="shared" si="21"/>
        <v>108</v>
      </c>
      <c r="B126" s="112" t="s">
        <v>49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4"/>
      <c r="O126" s="38"/>
    </row>
    <row r="127" spans="1:15" ht="42" customHeight="1">
      <c r="A127" s="1">
        <f t="shared" si="21"/>
        <v>109</v>
      </c>
      <c r="B127" s="6" t="s">
        <v>10</v>
      </c>
      <c r="C127" s="6"/>
      <c r="D127" s="3">
        <f>D129</f>
        <v>141627.19999999998</v>
      </c>
      <c r="E127" s="3">
        <f aca="true" t="shared" si="35" ref="E127:J127">E128+E129</f>
        <v>24538</v>
      </c>
      <c r="F127" s="7"/>
      <c r="G127" s="3">
        <f t="shared" si="35"/>
        <v>27586.1</v>
      </c>
      <c r="H127" s="3">
        <f t="shared" si="35"/>
        <v>28447.6</v>
      </c>
      <c r="I127" s="3">
        <f t="shared" si="35"/>
        <v>29783.2</v>
      </c>
      <c r="J127" s="91">
        <f t="shared" si="35"/>
        <v>31272.3</v>
      </c>
      <c r="K127" s="92"/>
      <c r="L127" s="93"/>
      <c r="M127" s="1" t="s">
        <v>22</v>
      </c>
      <c r="O127" s="38"/>
    </row>
    <row r="128" spans="1:15" ht="24" customHeight="1">
      <c r="A128" s="1">
        <f t="shared" si="21"/>
        <v>110</v>
      </c>
      <c r="B128" s="13" t="s">
        <v>2</v>
      </c>
      <c r="C128" s="13"/>
      <c r="D128" s="3">
        <f>SUM(E128:J128)</f>
        <v>0</v>
      </c>
      <c r="E128" s="3">
        <f aca="true" t="shared" si="36" ref="E128:J129">E136</f>
        <v>0</v>
      </c>
      <c r="F128" s="7"/>
      <c r="G128" s="3">
        <f t="shared" si="36"/>
        <v>0</v>
      </c>
      <c r="H128" s="3">
        <f t="shared" si="36"/>
        <v>0</v>
      </c>
      <c r="I128" s="3">
        <f t="shared" si="36"/>
        <v>0</v>
      </c>
      <c r="J128" s="91">
        <f t="shared" si="36"/>
        <v>0</v>
      </c>
      <c r="K128" s="92"/>
      <c r="L128" s="93"/>
      <c r="M128" s="1" t="s">
        <v>22</v>
      </c>
      <c r="O128" s="38"/>
    </row>
    <row r="129" spans="1:15" ht="24.75" customHeight="1">
      <c r="A129" s="1">
        <v>111</v>
      </c>
      <c r="B129" s="13" t="s">
        <v>3</v>
      </c>
      <c r="C129" s="13"/>
      <c r="D129" s="3">
        <f>SUM(E129:L129)</f>
        <v>141627.19999999998</v>
      </c>
      <c r="E129" s="3">
        <f t="shared" si="36"/>
        <v>24538</v>
      </c>
      <c r="F129" s="7"/>
      <c r="G129" s="3">
        <f t="shared" si="36"/>
        <v>27586.1</v>
      </c>
      <c r="H129" s="3">
        <f t="shared" si="36"/>
        <v>28447.6</v>
      </c>
      <c r="I129" s="3">
        <f t="shared" si="36"/>
        <v>29783.2</v>
      </c>
      <c r="J129" s="91">
        <f t="shared" si="36"/>
        <v>31272.3</v>
      </c>
      <c r="K129" s="92"/>
      <c r="L129" s="93"/>
      <c r="M129" s="1" t="s">
        <v>22</v>
      </c>
      <c r="O129" s="38"/>
    </row>
    <row r="130" spans="1:15" ht="25.5" customHeight="1">
      <c r="A130" s="1">
        <v>112</v>
      </c>
      <c r="B130" s="73" t="s">
        <v>12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5"/>
      <c r="O130" s="38"/>
    </row>
    <row r="131" spans="1:15" ht="62.25" customHeight="1">
      <c r="A131" s="1">
        <v>113</v>
      </c>
      <c r="B131" s="10" t="s">
        <v>30</v>
      </c>
      <c r="C131" s="10"/>
      <c r="D131" s="4">
        <f>E131+F131+G131+H131+I131+J131</f>
        <v>0</v>
      </c>
      <c r="E131" s="4">
        <f>E133</f>
        <v>0</v>
      </c>
      <c r="F131" s="50"/>
      <c r="G131" s="4">
        <f>G133</f>
        <v>0</v>
      </c>
      <c r="H131" s="4">
        <f>H133+H132</f>
        <v>0</v>
      </c>
      <c r="I131" s="4">
        <f>I133</f>
        <v>0</v>
      </c>
      <c r="J131" s="91">
        <f>J133</f>
        <v>0</v>
      </c>
      <c r="K131" s="92"/>
      <c r="L131" s="93"/>
      <c r="M131" s="2" t="s">
        <v>27</v>
      </c>
      <c r="O131" s="38"/>
    </row>
    <row r="132" spans="1:15" ht="20.25">
      <c r="A132" s="1">
        <f t="shared" si="21"/>
        <v>114</v>
      </c>
      <c r="B132" s="10" t="s">
        <v>2</v>
      </c>
      <c r="C132" s="10"/>
      <c r="D132" s="4">
        <f>E132+F132+G132+H132+I132+J132</f>
        <v>0</v>
      </c>
      <c r="E132" s="4">
        <v>0</v>
      </c>
      <c r="F132" s="50"/>
      <c r="G132" s="4">
        <v>0</v>
      </c>
      <c r="H132" s="4">
        <v>0</v>
      </c>
      <c r="I132" s="4">
        <v>0</v>
      </c>
      <c r="J132" s="91">
        <v>0</v>
      </c>
      <c r="K132" s="92"/>
      <c r="L132" s="93"/>
      <c r="M132" s="2" t="s">
        <v>22</v>
      </c>
      <c r="O132" s="38"/>
    </row>
    <row r="133" spans="1:15" ht="20.25">
      <c r="A133" s="1">
        <f t="shared" si="21"/>
        <v>115</v>
      </c>
      <c r="B133" s="10" t="s">
        <v>3</v>
      </c>
      <c r="C133" s="10"/>
      <c r="D133" s="4">
        <f>E133+F133+G133+H133+I133+J133</f>
        <v>0</v>
      </c>
      <c r="E133" s="4">
        <v>0</v>
      </c>
      <c r="F133" s="50"/>
      <c r="G133" s="4">
        <v>0</v>
      </c>
      <c r="H133" s="4">
        <v>0</v>
      </c>
      <c r="I133" s="4">
        <v>0</v>
      </c>
      <c r="J133" s="91">
        <v>0</v>
      </c>
      <c r="K133" s="92"/>
      <c r="L133" s="93"/>
      <c r="M133" s="2" t="s">
        <v>22</v>
      </c>
      <c r="O133" s="38"/>
    </row>
    <row r="134" spans="1:15" ht="22.5" customHeight="1">
      <c r="A134" s="1">
        <f t="shared" si="21"/>
        <v>116</v>
      </c>
      <c r="B134" s="78" t="s">
        <v>39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0"/>
      <c r="O134" s="38"/>
    </row>
    <row r="135" spans="1:15" ht="42.75" customHeight="1">
      <c r="A135" s="1">
        <v>117</v>
      </c>
      <c r="B135" s="6" t="s">
        <v>11</v>
      </c>
      <c r="C135" s="6"/>
      <c r="D135" s="3">
        <f aca="true" t="shared" si="37" ref="D135:J135">D136+D137</f>
        <v>141627.19999999998</v>
      </c>
      <c r="E135" s="3">
        <f t="shared" si="37"/>
        <v>24538</v>
      </c>
      <c r="F135" s="7"/>
      <c r="G135" s="3">
        <f t="shared" si="37"/>
        <v>27586.1</v>
      </c>
      <c r="H135" s="3">
        <f t="shared" si="37"/>
        <v>28447.6</v>
      </c>
      <c r="I135" s="3">
        <f t="shared" si="37"/>
        <v>29783.2</v>
      </c>
      <c r="J135" s="91">
        <f t="shared" si="37"/>
        <v>31272.3</v>
      </c>
      <c r="K135" s="92"/>
      <c r="L135" s="93"/>
      <c r="M135" s="1" t="s">
        <v>22</v>
      </c>
      <c r="O135" s="38"/>
    </row>
    <row r="136" spans="1:15" ht="21.75" customHeight="1">
      <c r="A136" s="1">
        <v>118</v>
      </c>
      <c r="B136" s="6" t="s">
        <v>2</v>
      </c>
      <c r="C136" s="6"/>
      <c r="D136" s="3">
        <f>E136+F136+G136+H136+I136+J136</f>
        <v>0</v>
      </c>
      <c r="E136" s="3">
        <v>0</v>
      </c>
      <c r="F136" s="7"/>
      <c r="G136" s="3">
        <v>0</v>
      </c>
      <c r="H136" s="3">
        <v>0</v>
      </c>
      <c r="I136" s="3">
        <v>0</v>
      </c>
      <c r="J136" s="91">
        <v>0</v>
      </c>
      <c r="K136" s="92"/>
      <c r="L136" s="93"/>
      <c r="M136" s="1" t="s">
        <v>22</v>
      </c>
      <c r="O136" s="38"/>
    </row>
    <row r="137" spans="1:15" ht="20.25">
      <c r="A137" s="1">
        <v>119</v>
      </c>
      <c r="B137" s="6" t="s">
        <v>3</v>
      </c>
      <c r="C137" s="6"/>
      <c r="D137" s="3">
        <f>E137+F137+G137+H137+I137+J137+K137+L137</f>
        <v>141627.19999999998</v>
      </c>
      <c r="E137" s="3">
        <f aca="true" t="shared" si="38" ref="E137:J137">E139</f>
        <v>24538</v>
      </c>
      <c r="F137" s="7"/>
      <c r="G137" s="3">
        <f t="shared" si="38"/>
        <v>27586.1</v>
      </c>
      <c r="H137" s="3">
        <f t="shared" si="38"/>
        <v>28447.6</v>
      </c>
      <c r="I137" s="3">
        <v>29783.2</v>
      </c>
      <c r="J137" s="91">
        <f t="shared" si="38"/>
        <v>31272.3</v>
      </c>
      <c r="K137" s="92"/>
      <c r="L137" s="93"/>
      <c r="M137" s="1" t="s">
        <v>22</v>
      </c>
      <c r="O137" s="38"/>
    </row>
    <row r="138" spans="1:15" ht="126" customHeight="1">
      <c r="A138" s="1">
        <f t="shared" si="21"/>
        <v>120</v>
      </c>
      <c r="B138" s="6" t="s">
        <v>41</v>
      </c>
      <c r="C138" s="6"/>
      <c r="D138" s="3">
        <f>E138+F138+G138+H138+I138+J138+K138+L138</f>
        <v>141627.19999999998</v>
      </c>
      <c r="E138" s="3">
        <f aca="true" t="shared" si="39" ref="E138:J138">E139</f>
        <v>24538</v>
      </c>
      <c r="F138" s="7"/>
      <c r="G138" s="3">
        <f t="shared" si="39"/>
        <v>27586.1</v>
      </c>
      <c r="H138" s="3">
        <f t="shared" si="39"/>
        <v>28447.6</v>
      </c>
      <c r="I138" s="3">
        <f t="shared" si="39"/>
        <v>29783.2</v>
      </c>
      <c r="J138" s="91">
        <f t="shared" si="39"/>
        <v>31272.3</v>
      </c>
      <c r="K138" s="92"/>
      <c r="L138" s="93"/>
      <c r="M138" s="32" t="s">
        <v>64</v>
      </c>
      <c r="O138" s="38"/>
    </row>
    <row r="139" spans="1:15" ht="20.25">
      <c r="A139" s="1">
        <f t="shared" si="21"/>
        <v>121</v>
      </c>
      <c r="B139" s="6" t="s">
        <v>3</v>
      </c>
      <c r="C139" s="6"/>
      <c r="D139" s="3">
        <f>SUM(E139:L139)</f>
        <v>141627.19999999998</v>
      </c>
      <c r="E139" s="3">
        <v>24538</v>
      </c>
      <c r="F139" s="7"/>
      <c r="G139" s="3">
        <v>27586.1</v>
      </c>
      <c r="H139" s="3">
        <v>28447.6</v>
      </c>
      <c r="I139" s="3">
        <v>29783.2</v>
      </c>
      <c r="J139" s="91">
        <v>31272.3</v>
      </c>
      <c r="K139" s="92"/>
      <c r="L139" s="93"/>
      <c r="M139" s="1" t="s">
        <v>22</v>
      </c>
      <c r="O139" s="38"/>
    </row>
    <row r="140" spans="1:13" ht="84.75" customHeight="1">
      <c r="A140" s="84" t="s">
        <v>53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</row>
    <row r="141" spans="1:6" ht="26.25" customHeight="1">
      <c r="A141" s="71" t="s">
        <v>45</v>
      </c>
      <c r="B141" s="71"/>
      <c r="C141" s="44"/>
      <c r="F141" s="36"/>
    </row>
  </sheetData>
  <sheetProtection/>
  <mergeCells count="130">
    <mergeCell ref="B63:M63"/>
    <mergeCell ref="J64:L64"/>
    <mergeCell ref="J135:L135"/>
    <mergeCell ref="J136:L136"/>
    <mergeCell ref="J133:L133"/>
    <mergeCell ref="J117:L117"/>
    <mergeCell ref="J118:L118"/>
    <mergeCell ref="J119:L119"/>
    <mergeCell ref="B126:M126"/>
    <mergeCell ref="J124:L124"/>
    <mergeCell ref="J138:L138"/>
    <mergeCell ref="J139:L139"/>
    <mergeCell ref="J109:L109"/>
    <mergeCell ref="J110:L110"/>
    <mergeCell ref="J127:L127"/>
    <mergeCell ref="J128:L128"/>
    <mergeCell ref="J129:L129"/>
    <mergeCell ref="J131:L131"/>
    <mergeCell ref="J132:L132"/>
    <mergeCell ref="J122:L122"/>
    <mergeCell ref="J125:L125"/>
    <mergeCell ref="J123:L123"/>
    <mergeCell ref="J137:L137"/>
    <mergeCell ref="J120:L120"/>
    <mergeCell ref="B134:M134"/>
    <mergeCell ref="B130:M130"/>
    <mergeCell ref="J115:L115"/>
    <mergeCell ref="J116:L116"/>
    <mergeCell ref="J95:L95"/>
    <mergeCell ref="J114:L114"/>
    <mergeCell ref="J121:L121"/>
    <mergeCell ref="J104:L104"/>
    <mergeCell ref="J101:L101"/>
    <mergeCell ref="J105:L105"/>
    <mergeCell ref="J106:L106"/>
    <mergeCell ref="J107:L107"/>
    <mergeCell ref="J108:L108"/>
    <mergeCell ref="J92:L92"/>
    <mergeCell ref="J96:L96"/>
    <mergeCell ref="J97:L97"/>
    <mergeCell ref="J98:L98"/>
    <mergeCell ref="J99:L99"/>
    <mergeCell ref="J102:L102"/>
    <mergeCell ref="J93:L93"/>
    <mergeCell ref="J94:L94"/>
    <mergeCell ref="J86:L86"/>
    <mergeCell ref="J87:L87"/>
    <mergeCell ref="J88:L88"/>
    <mergeCell ref="J89:L89"/>
    <mergeCell ref="J90:L90"/>
    <mergeCell ref="J91:L91"/>
    <mergeCell ref="J80:L80"/>
    <mergeCell ref="J81:L81"/>
    <mergeCell ref="J82:L82"/>
    <mergeCell ref="J83:L83"/>
    <mergeCell ref="J84:L84"/>
    <mergeCell ref="J85:L85"/>
    <mergeCell ref="J73:L73"/>
    <mergeCell ref="J74:L74"/>
    <mergeCell ref="J76:L76"/>
    <mergeCell ref="J77:L77"/>
    <mergeCell ref="J78:L78"/>
    <mergeCell ref="J79:L79"/>
    <mergeCell ref="J62:L62"/>
    <mergeCell ref="J68:L68"/>
    <mergeCell ref="J69:L69"/>
    <mergeCell ref="J71:L71"/>
    <mergeCell ref="J72:L72"/>
    <mergeCell ref="J54:L54"/>
    <mergeCell ref="J56:L56"/>
    <mergeCell ref="J57:L57"/>
    <mergeCell ref="J58:L58"/>
    <mergeCell ref="J60:L60"/>
    <mergeCell ref="J61:L61"/>
    <mergeCell ref="J48:L48"/>
    <mergeCell ref="J49:L49"/>
    <mergeCell ref="J50:L50"/>
    <mergeCell ref="J51:L51"/>
    <mergeCell ref="J52:L52"/>
    <mergeCell ref="J53:L53"/>
    <mergeCell ref="J45:L45"/>
    <mergeCell ref="J46:L46"/>
    <mergeCell ref="J47:L47"/>
    <mergeCell ref="J36:L36"/>
    <mergeCell ref="J37:L37"/>
    <mergeCell ref="J38:L38"/>
    <mergeCell ref="J40:L40"/>
    <mergeCell ref="J41:L41"/>
    <mergeCell ref="J31:L31"/>
    <mergeCell ref="J32:L32"/>
    <mergeCell ref="J33:L33"/>
    <mergeCell ref="J35:L35"/>
    <mergeCell ref="J43:L43"/>
    <mergeCell ref="J44:L44"/>
    <mergeCell ref="J22:L22"/>
    <mergeCell ref="J24:L24"/>
    <mergeCell ref="J25:L25"/>
    <mergeCell ref="J26:L26"/>
    <mergeCell ref="J27:L27"/>
    <mergeCell ref="J15:L15"/>
    <mergeCell ref="J16:L16"/>
    <mergeCell ref="J17:L17"/>
    <mergeCell ref="J18:L18"/>
    <mergeCell ref="J19:L19"/>
    <mergeCell ref="J20:L20"/>
    <mergeCell ref="J8:L8"/>
    <mergeCell ref="J10:L10"/>
    <mergeCell ref="J11:L11"/>
    <mergeCell ref="J12:L12"/>
    <mergeCell ref="J13:L13"/>
    <mergeCell ref="J14:L14"/>
    <mergeCell ref="A141:B141"/>
    <mergeCell ref="B23:M23"/>
    <mergeCell ref="B28:M28"/>
    <mergeCell ref="B34:M34"/>
    <mergeCell ref="B55:M55"/>
    <mergeCell ref="B59:M59"/>
    <mergeCell ref="B67:M67"/>
    <mergeCell ref="J29:L29"/>
    <mergeCell ref="J30:L30"/>
    <mergeCell ref="A140:M140"/>
    <mergeCell ref="I1:M1"/>
    <mergeCell ref="H3:M3"/>
    <mergeCell ref="A5:M5"/>
    <mergeCell ref="A6:A8"/>
    <mergeCell ref="B6:B8"/>
    <mergeCell ref="C6:C8"/>
    <mergeCell ref="D6:L7"/>
    <mergeCell ref="M6:M8"/>
    <mergeCell ref="H2:M2"/>
  </mergeCells>
  <printOptions horizontalCentered="1"/>
  <pageMargins left="0.8267716535433072" right="0.3937007874015748" top="0.7874015748031497" bottom="0.5905511811023623" header="0.31496062992125984" footer="0.11811023622047245"/>
  <pageSetup fitToHeight="0" horizontalDpi="600" verticalDpi="600" orientation="landscape" paperSize="9" scale="68" r:id="rId1"/>
  <headerFooter differentFirst="1" alignWithMargins="0">
    <oddHeader>&amp;C&amp;P</oddHeader>
  </headerFooter>
  <rowBreaks count="7" manualBreakCount="7">
    <brk id="18" max="12" man="1"/>
    <brk id="42" max="12" man="1"/>
    <brk id="54" max="12" man="1"/>
    <brk id="73" max="12" man="1"/>
    <brk id="86" max="12" man="1"/>
    <brk id="116" max="12" man="1"/>
    <brk id="125" max="12" man="1"/>
  </rowBreaks>
  <ignoredErrors>
    <ignoredError sqref="D115 D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2023-02-20T05:26:35Z</dcterms:modified>
  <cp:category/>
  <cp:version/>
  <cp:contentType/>
  <cp:contentStatus/>
</cp:coreProperties>
</file>